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_FilterDatabase" localSheetId="0" hidden="1">'Sheet1'!$B$8:$AA$96</definedName>
  </definedNames>
  <calcPr fullCalcOnLoad="1"/>
</workbook>
</file>

<file path=xl/sharedStrings.xml><?xml version="1.0" encoding="utf-8"?>
<sst xmlns="http://schemas.openxmlformats.org/spreadsheetml/2006/main" count="229" uniqueCount="103">
  <si>
    <t>Цена</t>
  </si>
  <si>
    <t>Ки</t>
  </si>
  <si>
    <t>Кв</t>
  </si>
  <si>
    <t>Кив</t>
  </si>
  <si>
    <t>Км</t>
  </si>
  <si>
    <t>Кф.т.</t>
  </si>
  <si>
    <t>Кпп</t>
  </si>
  <si>
    <t>С1</t>
  </si>
  <si>
    <t>К%</t>
  </si>
  <si>
    <t>С3</t>
  </si>
  <si>
    <t>Апартамент А1</t>
  </si>
  <si>
    <t>Апартамент А5</t>
  </si>
  <si>
    <t>Апартамент А6</t>
  </si>
  <si>
    <t>Апартамент А7</t>
  </si>
  <si>
    <t>Апартамент А10</t>
  </si>
  <si>
    <t>Aпартамент А11</t>
  </si>
  <si>
    <t>Aпартамент А12</t>
  </si>
  <si>
    <t>Aпартамент А13</t>
  </si>
  <si>
    <t>Aпартамент А14</t>
  </si>
  <si>
    <t>Aпартамент А15</t>
  </si>
  <si>
    <t>Aпартамент А16</t>
  </si>
  <si>
    <t>Aпартамент А17</t>
  </si>
  <si>
    <t>Aпартамент А19</t>
  </si>
  <si>
    <t>Aпартамент А20</t>
  </si>
  <si>
    <t>Апартамент А21</t>
  </si>
  <si>
    <t>Апартамент А22</t>
  </si>
  <si>
    <t>Апартамент А23</t>
  </si>
  <si>
    <t>Апартамент А24</t>
  </si>
  <si>
    <t>Апартамент А30</t>
  </si>
  <si>
    <t>Апартамент А31</t>
  </si>
  <si>
    <t>Апартамент А32</t>
  </si>
  <si>
    <t>Апартамент А33</t>
  </si>
  <si>
    <t>Апартамент А34</t>
  </si>
  <si>
    <t>Апартамент А39</t>
  </si>
  <si>
    <t>Апартамент А41</t>
  </si>
  <si>
    <t>Апартамент А46</t>
  </si>
  <si>
    <t>Апартамент А48</t>
  </si>
  <si>
    <t>Апартамент А49</t>
  </si>
  <si>
    <t>Апартамент В 2</t>
  </si>
  <si>
    <t>Апартамент В 3</t>
  </si>
  <si>
    <t>Aпартамент В 5</t>
  </si>
  <si>
    <t>Aпартамент В 6</t>
  </si>
  <si>
    <t>Апартамаент D5</t>
  </si>
  <si>
    <t>Апартамаент D6</t>
  </si>
  <si>
    <t>Апартамент В 9</t>
  </si>
  <si>
    <t>Апартамент С 16</t>
  </si>
  <si>
    <t>Апартамент С 19</t>
  </si>
  <si>
    <t>Апартамент Е1</t>
  </si>
  <si>
    <t>Апартамент Е8</t>
  </si>
  <si>
    <t>Апартамент Е9</t>
  </si>
  <si>
    <t>Aпартамент Е11</t>
  </si>
  <si>
    <t>Aпартамент Е15</t>
  </si>
  <si>
    <t>Aпартамент Е19</t>
  </si>
  <si>
    <t>Aпартамент Е20</t>
  </si>
  <si>
    <t>Aпартамент Е21</t>
  </si>
  <si>
    <t>Апартамент Е30</t>
  </si>
  <si>
    <t>Апартамент Е31</t>
  </si>
  <si>
    <t>Апартамент Е32</t>
  </si>
  <si>
    <t>Апартамент Е40</t>
  </si>
  <si>
    <t>Апартамент Е41</t>
  </si>
  <si>
    <t>Апартамент Е48</t>
  </si>
  <si>
    <t>Апартамент Е49</t>
  </si>
  <si>
    <t>Блок А</t>
  </si>
  <si>
    <t>Жил.</t>
  </si>
  <si>
    <t>площ</t>
  </si>
  <si>
    <t>Об.</t>
  </si>
  <si>
    <t>части</t>
  </si>
  <si>
    <t>Полн.</t>
  </si>
  <si>
    <t>Aпартамаент С 1</t>
  </si>
  <si>
    <t>Aпартамаент С 4</t>
  </si>
  <si>
    <t>Aпартамаент С 5</t>
  </si>
  <si>
    <t>Апартамаент D1</t>
  </si>
  <si>
    <t>Апартамаент D2</t>
  </si>
  <si>
    <t>Етаж</t>
  </si>
  <si>
    <t>Апартамент</t>
  </si>
  <si>
    <t>Chateau Aheloy 2</t>
  </si>
  <si>
    <t>1 спальня</t>
  </si>
  <si>
    <t>свободен</t>
  </si>
  <si>
    <t>КЪЩА 2</t>
  </si>
  <si>
    <t>КЪЩА 3</t>
  </si>
  <si>
    <t>КЪЩА 5</t>
  </si>
  <si>
    <t>Статус</t>
  </si>
  <si>
    <t>студио</t>
  </si>
  <si>
    <t>2 спальни</t>
  </si>
  <si>
    <t>3 спальни</t>
  </si>
  <si>
    <t>1 спальни</t>
  </si>
  <si>
    <t xml:space="preserve">цените са с включен  ДДС </t>
  </si>
  <si>
    <t>АКЦИЯ на АКЦИЯТА !!!!!!!</t>
  </si>
  <si>
    <t>АКЦИЯ</t>
  </si>
  <si>
    <t>КЪЩА 7</t>
  </si>
  <si>
    <t>КЪЩА 8</t>
  </si>
  <si>
    <t>КЪЩА 9</t>
  </si>
  <si>
    <t>Апартамент Е10</t>
  </si>
  <si>
    <t>Апартамент С 17</t>
  </si>
  <si>
    <t>Aпартамент Е14</t>
  </si>
  <si>
    <t>Апартамент В 12</t>
  </si>
  <si>
    <t>Aпартамаент С 9</t>
  </si>
  <si>
    <t>Апартамент Е13</t>
  </si>
  <si>
    <t>62,05</t>
  </si>
  <si>
    <t>9,02</t>
  </si>
  <si>
    <t xml:space="preserve">     71,07</t>
  </si>
  <si>
    <t>Апартамаент D7</t>
  </si>
  <si>
    <t>Апартамент Е54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</si>
</sst>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\ _л_в"/>
    <numFmt numFmtId="182" formatCode="#,##0.0\ _л_в"/>
    <numFmt numFmtId="183" formatCode="#,##0\ _л_в"/>
  </numFmts>
  <fonts count="42">
    <font>
      <sz val="10"/>
      <name val="Arial"/>
      <family val="0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81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83" fontId="3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3" fontId="3" fillId="0" borderId="1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83" fontId="3" fillId="33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83" fontId="3" fillId="0" borderId="23" xfId="0" applyNumberFormat="1" applyFont="1" applyFill="1" applyBorder="1" applyAlignment="1">
      <alignment horizontal="center"/>
    </xf>
    <xf numFmtId="183" fontId="3" fillId="33" borderId="1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3" fontId="3" fillId="33" borderId="23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181" fontId="3" fillId="0" borderId="27" xfId="0" applyNumberFormat="1" applyFont="1" applyFill="1" applyBorder="1" applyAlignment="1">
      <alignment/>
    </xf>
    <xf numFmtId="183" fontId="3" fillId="0" borderId="27" xfId="0" applyNumberFormat="1" applyFont="1" applyFill="1" applyBorder="1" applyAlignment="1">
      <alignment horizontal="center"/>
    </xf>
    <xf numFmtId="183" fontId="3" fillId="33" borderId="27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3" fillId="0" borderId="28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183" fontId="3" fillId="0" borderId="30" xfId="0" applyNumberFormat="1" applyFont="1" applyFill="1" applyBorder="1" applyAlignment="1">
      <alignment horizontal="center"/>
    </xf>
    <xf numFmtId="183" fontId="3" fillId="0" borderId="28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" fontId="3" fillId="0" borderId="3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34" borderId="3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183" fontId="3" fillId="33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183" fontId="3" fillId="0" borderId="36" xfId="0" applyNumberFormat="1" applyFont="1" applyFill="1" applyBorder="1" applyAlignment="1">
      <alignment horizontal="center"/>
    </xf>
    <xf numFmtId="183" fontId="3" fillId="34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181" fontId="3" fillId="35" borderId="11" xfId="0" applyNumberFormat="1" applyFont="1" applyFill="1" applyBorder="1" applyAlignment="1">
      <alignment/>
    </xf>
    <xf numFmtId="183" fontId="3" fillId="35" borderId="11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183" fontId="3" fillId="35" borderId="33" xfId="0" applyNumberFormat="1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/>
    </xf>
    <xf numFmtId="181" fontId="3" fillId="35" borderId="14" xfId="0" applyNumberFormat="1" applyFont="1" applyFill="1" applyBorder="1" applyAlignment="1">
      <alignment/>
    </xf>
    <xf numFmtId="183" fontId="3" fillId="35" borderId="14" xfId="0" applyNumberFormat="1" applyFont="1" applyFill="1" applyBorder="1" applyAlignment="1">
      <alignment horizontal="center"/>
    </xf>
    <xf numFmtId="183" fontId="3" fillId="35" borderId="37" xfId="0" applyNumberFormat="1" applyFont="1" applyFill="1" applyBorder="1" applyAlignment="1">
      <alignment horizontal="center"/>
    </xf>
    <xf numFmtId="183" fontId="3" fillId="35" borderId="32" xfId="0" applyNumberFormat="1" applyFont="1" applyFill="1" applyBorder="1" applyAlignment="1">
      <alignment horizontal="center"/>
    </xf>
    <xf numFmtId="0" fontId="0" fillId="35" borderId="33" xfId="0" applyFont="1" applyFill="1" applyBorder="1" applyAlignment="1">
      <alignment/>
    </xf>
    <xf numFmtId="0" fontId="0" fillId="35" borderId="18" xfId="0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183" fontId="3" fillId="34" borderId="33" xfId="0" applyNumberFormat="1" applyFont="1" applyFill="1" applyBorder="1" applyAlignment="1">
      <alignment/>
    </xf>
    <xf numFmtId="183" fontId="3" fillId="34" borderId="38" xfId="0" applyNumberFormat="1" applyFont="1" applyFill="1" applyBorder="1" applyAlignment="1">
      <alignment/>
    </xf>
    <xf numFmtId="183" fontId="3" fillId="34" borderId="26" xfId="0" applyNumberFormat="1" applyFont="1" applyFill="1" applyBorder="1" applyAlignment="1">
      <alignment/>
    </xf>
    <xf numFmtId="183" fontId="3" fillId="34" borderId="39" xfId="0" applyNumberFormat="1" applyFont="1" applyFill="1" applyBorder="1" applyAlignment="1">
      <alignment/>
    </xf>
    <xf numFmtId="183" fontId="3" fillId="34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2"/>
  <sheetViews>
    <sheetView tabSelected="1" zoomScalePageLayoutView="0" workbookViewId="0" topLeftCell="A66">
      <selection activeCell="Z84" sqref="Z84"/>
    </sheetView>
  </sheetViews>
  <sheetFormatPr defaultColWidth="9.140625" defaultRowHeight="12.75"/>
  <cols>
    <col min="1" max="1" width="4.57421875" style="11" customWidth="1"/>
    <col min="2" max="2" width="18.140625" style="19" customWidth="1"/>
    <col min="3" max="3" width="5.140625" style="19" customWidth="1"/>
    <col min="4" max="4" width="11.57421875" style="19" customWidth="1"/>
    <col min="5" max="5" width="10.421875" style="19" customWidth="1"/>
    <col min="6" max="14" width="9.140625" style="11" hidden="1" customWidth="1"/>
    <col min="15" max="15" width="10.421875" style="19" customWidth="1"/>
    <col min="16" max="16" width="9.140625" style="11" hidden="1" customWidth="1"/>
    <col min="17" max="17" width="10.7109375" style="21" customWidth="1"/>
    <col min="18" max="18" width="13.140625" style="19" hidden="1" customWidth="1"/>
    <col min="19" max="19" width="0.13671875" style="19" hidden="1" customWidth="1"/>
    <col min="20" max="20" width="14.00390625" style="19" customWidth="1"/>
    <col min="21" max="21" width="6.7109375" style="19" hidden="1" customWidth="1"/>
    <col min="22" max="22" width="13.421875" style="19" hidden="1" customWidth="1"/>
    <col min="23" max="23" width="10.57421875" style="11" hidden="1" customWidth="1"/>
    <col min="24" max="24" width="6.00390625" style="19" hidden="1" customWidth="1"/>
    <col min="25" max="25" width="9.421875" style="11" customWidth="1"/>
    <col min="26" max="16384" width="9.140625" style="11" customWidth="1"/>
  </cols>
  <sheetData>
    <row r="1" ht="6.75" customHeight="1"/>
    <row r="2" ht="26.25">
      <c r="E2" s="20" t="s">
        <v>87</v>
      </c>
    </row>
    <row r="3" spans="5:17" ht="21" thickBot="1">
      <c r="E3" s="22" t="s">
        <v>75</v>
      </c>
      <c r="Q3" s="23" t="s">
        <v>86</v>
      </c>
    </row>
    <row r="4" spans="2:25" ht="12.75">
      <c r="B4" s="38"/>
      <c r="C4" s="30"/>
      <c r="D4" s="38"/>
      <c r="E4" s="30"/>
      <c r="F4" s="31"/>
      <c r="G4" s="31"/>
      <c r="H4" s="31"/>
      <c r="I4" s="31"/>
      <c r="J4" s="31"/>
      <c r="K4" s="31"/>
      <c r="L4" s="31"/>
      <c r="M4" s="31"/>
      <c r="N4" s="31"/>
      <c r="O4" s="38"/>
      <c r="P4" s="31"/>
      <c r="Q4" s="30"/>
      <c r="R4" s="30"/>
      <c r="S4" s="30"/>
      <c r="T4" s="38"/>
      <c r="U4" s="38"/>
      <c r="V4" s="30"/>
      <c r="W4" s="32"/>
      <c r="Y4" s="43"/>
    </row>
    <row r="5" spans="2:25" ht="12.75">
      <c r="B5" s="39" t="s">
        <v>74</v>
      </c>
      <c r="C5" s="24" t="s">
        <v>73</v>
      </c>
      <c r="D5" s="39"/>
      <c r="E5" s="25" t="s">
        <v>63</v>
      </c>
      <c r="F5" s="24" t="s">
        <v>0</v>
      </c>
      <c r="G5" s="24" t="s">
        <v>1</v>
      </c>
      <c r="H5" s="24" t="s">
        <v>2</v>
      </c>
      <c r="I5" s="24" t="s">
        <v>3</v>
      </c>
      <c r="J5" s="24" t="s">
        <v>4</v>
      </c>
      <c r="K5" s="24" t="s">
        <v>5</v>
      </c>
      <c r="L5" s="24" t="s">
        <v>6</v>
      </c>
      <c r="M5" s="24" t="s">
        <v>7</v>
      </c>
      <c r="N5" s="24" t="s">
        <v>8</v>
      </c>
      <c r="O5" s="39" t="s">
        <v>65</v>
      </c>
      <c r="P5" s="24" t="s">
        <v>9</v>
      </c>
      <c r="Q5" s="24" t="s">
        <v>67</v>
      </c>
      <c r="R5" s="24"/>
      <c r="S5" s="24"/>
      <c r="T5" s="39"/>
      <c r="U5" s="39"/>
      <c r="V5" s="26" t="s">
        <v>88</v>
      </c>
      <c r="W5" s="33" t="s">
        <v>81</v>
      </c>
      <c r="Y5" s="119" t="s">
        <v>88</v>
      </c>
    </row>
    <row r="6" spans="2:25" ht="12.75">
      <c r="B6" s="39"/>
      <c r="C6" s="24"/>
      <c r="D6" s="39"/>
      <c r="E6" s="25" t="s">
        <v>64</v>
      </c>
      <c r="F6" s="24"/>
      <c r="G6" s="24"/>
      <c r="H6" s="24"/>
      <c r="I6" s="24"/>
      <c r="J6" s="24"/>
      <c r="K6" s="24"/>
      <c r="L6" s="24"/>
      <c r="M6" s="24"/>
      <c r="N6" s="24"/>
      <c r="O6" s="39" t="s">
        <v>66</v>
      </c>
      <c r="P6" s="24"/>
      <c r="Q6" s="24" t="s">
        <v>64</v>
      </c>
      <c r="R6" s="24"/>
      <c r="S6" s="24"/>
      <c r="T6" s="39"/>
      <c r="U6" s="39"/>
      <c r="V6" s="26"/>
      <c r="W6" s="33"/>
      <c r="Y6" s="120"/>
    </row>
    <row r="7" spans="2:25" ht="12.75">
      <c r="B7" s="39" t="s">
        <v>62</v>
      </c>
      <c r="C7" s="24"/>
      <c r="D7" s="39"/>
      <c r="E7" s="25"/>
      <c r="F7" s="24"/>
      <c r="G7" s="24"/>
      <c r="H7" s="24"/>
      <c r="I7" s="24"/>
      <c r="J7" s="24"/>
      <c r="K7" s="24"/>
      <c r="L7" s="24"/>
      <c r="M7" s="24"/>
      <c r="N7" s="24"/>
      <c r="O7" s="39"/>
      <c r="P7" s="24"/>
      <c r="Q7" s="24"/>
      <c r="R7" s="24"/>
      <c r="S7" s="24"/>
      <c r="T7" s="39"/>
      <c r="U7" s="39"/>
      <c r="V7" s="26"/>
      <c r="W7" s="33"/>
      <c r="Y7" s="120"/>
    </row>
    <row r="8" spans="2:25" ht="13.5" thickBot="1">
      <c r="B8" s="39"/>
      <c r="C8" s="24"/>
      <c r="D8" s="39"/>
      <c r="E8" s="25"/>
      <c r="F8" s="24"/>
      <c r="G8" s="24"/>
      <c r="H8" s="24"/>
      <c r="I8" s="24"/>
      <c r="J8" s="24"/>
      <c r="K8" s="24"/>
      <c r="L8" s="24"/>
      <c r="M8" s="24"/>
      <c r="N8" s="24"/>
      <c r="O8" s="39"/>
      <c r="P8" s="24"/>
      <c r="Q8" s="24"/>
      <c r="R8" s="24"/>
      <c r="S8" s="24"/>
      <c r="T8" s="39"/>
      <c r="U8" s="39"/>
      <c r="V8" s="26"/>
      <c r="W8" s="33"/>
      <c r="Y8" s="120"/>
    </row>
    <row r="9" spans="1:25" ht="13.5" thickBot="1">
      <c r="A9" s="11">
        <v>1</v>
      </c>
      <c r="B9" s="107" t="s">
        <v>10</v>
      </c>
      <c r="C9" s="108">
        <v>1</v>
      </c>
      <c r="D9" s="108" t="s">
        <v>76</v>
      </c>
      <c r="E9" s="109">
        <v>53.78</v>
      </c>
      <c r="F9" s="110">
        <v>550</v>
      </c>
      <c r="G9" s="111">
        <v>1.02</v>
      </c>
      <c r="H9" s="111">
        <v>0.94</v>
      </c>
      <c r="I9" s="111">
        <v>1</v>
      </c>
      <c r="J9" s="111">
        <v>1</v>
      </c>
      <c r="K9" s="111">
        <v>1.5</v>
      </c>
      <c r="L9" s="111">
        <v>1</v>
      </c>
      <c r="M9" s="112">
        <f aca="true" t="shared" si="0" ref="M9:M36">E9*F9*G9*H9*I9*J9*K9*L9</f>
        <v>42540.5178</v>
      </c>
      <c r="N9" s="111">
        <f>M9/2450411*100</f>
        <v>1.736056432982059</v>
      </c>
      <c r="O9" s="109">
        <f aca="true" t="shared" si="1" ref="O9:O14">693.9*N9/100</f>
        <v>12.046495588462506</v>
      </c>
      <c r="P9" s="110">
        <f>O9*F9</f>
        <v>6625.572573654378</v>
      </c>
      <c r="Q9" s="113">
        <f>E9+O9</f>
        <v>65.8264955884625</v>
      </c>
      <c r="R9" s="114">
        <v>495</v>
      </c>
      <c r="S9" s="115">
        <v>495</v>
      </c>
      <c r="T9" s="114">
        <f>Q9*550</f>
        <v>36204.572573654375</v>
      </c>
      <c r="U9" s="116">
        <v>490</v>
      </c>
      <c r="V9" s="114">
        <f>Q9*490</f>
        <v>32254.982838346627</v>
      </c>
      <c r="W9" s="117" t="s">
        <v>77</v>
      </c>
      <c r="X9" s="118">
        <v>240</v>
      </c>
      <c r="Y9" s="106">
        <v>27000</v>
      </c>
    </row>
    <row r="10" spans="1:25" ht="13.5" thickBot="1">
      <c r="A10" s="11">
        <f>A9+1</f>
        <v>2</v>
      </c>
      <c r="B10" s="1" t="s">
        <v>11</v>
      </c>
      <c r="C10" s="2">
        <v>1</v>
      </c>
      <c r="D10" s="2" t="s">
        <v>76</v>
      </c>
      <c r="E10" s="3">
        <v>52.64</v>
      </c>
      <c r="F10" s="4">
        <v>550</v>
      </c>
      <c r="G10" s="5">
        <v>0.98</v>
      </c>
      <c r="H10" s="5">
        <v>0.94</v>
      </c>
      <c r="I10" s="5">
        <v>1</v>
      </c>
      <c r="J10" s="5">
        <v>1</v>
      </c>
      <c r="K10" s="5">
        <v>1.5</v>
      </c>
      <c r="L10" s="5">
        <v>1</v>
      </c>
      <c r="M10" s="6">
        <f t="shared" si="0"/>
        <v>40005.8736</v>
      </c>
      <c r="N10" s="5">
        <f>M10/2450411*100</f>
        <v>1.6326189198465073</v>
      </c>
      <c r="O10" s="3">
        <f t="shared" si="1"/>
        <v>11.328742684814912</v>
      </c>
      <c r="P10" s="4">
        <f>O10*F10</f>
        <v>6230.808476648202</v>
      </c>
      <c r="Q10" s="7">
        <f>E10+O10</f>
        <v>63.96874268481491</v>
      </c>
      <c r="R10" s="12">
        <v>510</v>
      </c>
      <c r="S10" s="12">
        <v>530</v>
      </c>
      <c r="T10" s="12">
        <f aca="true" t="shared" si="2" ref="T10:T41">Q10*550</f>
        <v>35182.8084766482</v>
      </c>
      <c r="U10" s="12">
        <v>490</v>
      </c>
      <c r="V10" s="18">
        <f aca="true" t="shared" si="3" ref="V10:V41">Q10*490</f>
        <v>31344.683915559308</v>
      </c>
      <c r="W10" s="16" t="s">
        <v>77</v>
      </c>
      <c r="X10" s="19">
        <v>250</v>
      </c>
      <c r="Y10" s="121">
        <f aca="true" t="shared" si="4" ref="Y10:Y50">V10+X10+50</f>
        <v>31644.683915559308</v>
      </c>
    </row>
    <row r="11" spans="1:25" ht="13.5" thickBot="1">
      <c r="A11" s="11">
        <f aca="true" t="shared" si="5" ref="A11:A73">A10+1</f>
        <v>3</v>
      </c>
      <c r="B11" s="1" t="s">
        <v>12</v>
      </c>
      <c r="C11" s="2">
        <v>1</v>
      </c>
      <c r="D11" s="2" t="s">
        <v>76</v>
      </c>
      <c r="E11" s="3">
        <v>62.56</v>
      </c>
      <c r="F11" s="4">
        <v>550</v>
      </c>
      <c r="G11" s="5">
        <v>0.98</v>
      </c>
      <c r="H11" s="5">
        <v>0.94</v>
      </c>
      <c r="I11" s="5">
        <v>1</v>
      </c>
      <c r="J11" s="5">
        <v>0.99</v>
      </c>
      <c r="K11" s="5">
        <v>1.5</v>
      </c>
      <c r="L11" s="5">
        <v>1</v>
      </c>
      <c r="M11" s="6">
        <f t="shared" si="0"/>
        <v>47069.52465599999</v>
      </c>
      <c r="N11" s="5">
        <f>M11/2450411*100</f>
        <v>1.9208828501014723</v>
      </c>
      <c r="O11" s="3">
        <f t="shared" si="1"/>
        <v>13.329006096854116</v>
      </c>
      <c r="P11" s="4">
        <f>O11*F11</f>
        <v>7330.953353269763</v>
      </c>
      <c r="Q11" s="7">
        <f>E11+O11</f>
        <v>75.88900609685412</v>
      </c>
      <c r="R11" s="12">
        <v>510</v>
      </c>
      <c r="S11" s="12">
        <v>530</v>
      </c>
      <c r="T11" s="12">
        <f t="shared" si="2"/>
        <v>41738.95335326977</v>
      </c>
      <c r="U11" s="12">
        <v>490</v>
      </c>
      <c r="V11" s="18">
        <f t="shared" si="3"/>
        <v>37185.61298745852</v>
      </c>
      <c r="W11" s="16" t="s">
        <v>77</v>
      </c>
      <c r="X11" s="19">
        <v>250</v>
      </c>
      <c r="Y11" s="121">
        <f t="shared" si="4"/>
        <v>37485.61298745852</v>
      </c>
    </row>
    <row r="12" spans="1:25" ht="13.5" thickBot="1">
      <c r="A12" s="11">
        <f t="shared" si="5"/>
        <v>4</v>
      </c>
      <c r="B12" s="1" t="s">
        <v>13</v>
      </c>
      <c r="C12" s="2">
        <v>1</v>
      </c>
      <c r="D12" s="2" t="s">
        <v>83</v>
      </c>
      <c r="E12" s="3">
        <v>80.32</v>
      </c>
      <c r="F12" s="4">
        <v>550</v>
      </c>
      <c r="G12" s="5">
        <v>0.98</v>
      </c>
      <c r="H12" s="5">
        <v>0.94</v>
      </c>
      <c r="I12" s="5">
        <v>1</v>
      </c>
      <c r="J12" s="5">
        <v>0.99</v>
      </c>
      <c r="K12" s="5">
        <v>1.5</v>
      </c>
      <c r="L12" s="5">
        <v>1</v>
      </c>
      <c r="M12" s="6">
        <f t="shared" si="0"/>
        <v>60431.972831999985</v>
      </c>
      <c r="N12" s="5">
        <f>M12/2450411*100</f>
        <v>2.4661974188003555</v>
      </c>
      <c r="O12" s="3">
        <f t="shared" si="1"/>
        <v>17.112943889055668</v>
      </c>
      <c r="P12" s="4">
        <f>O12*F12</f>
        <v>9412.119138980617</v>
      </c>
      <c r="Q12" s="7">
        <f>E12+O12</f>
        <v>97.43294388905566</v>
      </c>
      <c r="R12" s="12">
        <v>510</v>
      </c>
      <c r="S12" s="12">
        <v>530</v>
      </c>
      <c r="T12" s="12">
        <f t="shared" si="2"/>
        <v>53588.11913898062</v>
      </c>
      <c r="U12" s="12">
        <v>490</v>
      </c>
      <c r="V12" s="18">
        <f t="shared" si="3"/>
        <v>47742.142505637275</v>
      </c>
      <c r="W12" s="16" t="s">
        <v>77</v>
      </c>
      <c r="X12" s="19">
        <v>157</v>
      </c>
      <c r="Y12" s="121">
        <f t="shared" si="4"/>
        <v>47949.142505637275</v>
      </c>
    </row>
    <row r="13" spans="1:25" ht="13.5" thickBot="1">
      <c r="A13" s="11">
        <f t="shared" si="5"/>
        <v>5</v>
      </c>
      <c r="B13" s="96" t="s">
        <v>14</v>
      </c>
      <c r="C13" s="97">
        <v>1</v>
      </c>
      <c r="D13" s="97" t="s">
        <v>76</v>
      </c>
      <c r="E13" s="98">
        <v>53.59</v>
      </c>
      <c r="F13" s="99">
        <v>550</v>
      </c>
      <c r="G13" s="100">
        <v>1.02</v>
      </c>
      <c r="H13" s="100">
        <v>0.94</v>
      </c>
      <c r="I13" s="100">
        <v>1</v>
      </c>
      <c r="J13" s="100">
        <v>1</v>
      </c>
      <c r="K13" s="100">
        <v>1.5</v>
      </c>
      <c r="L13" s="100">
        <v>1</v>
      </c>
      <c r="M13" s="101">
        <f t="shared" si="0"/>
        <v>42390.225900000005</v>
      </c>
      <c r="N13" s="100">
        <f>M13/2450411*100</f>
        <v>1.7299230986148855</v>
      </c>
      <c r="O13" s="98">
        <f t="shared" si="1"/>
        <v>12.00393638128869</v>
      </c>
      <c r="P13" s="99">
        <f>O13*F13</f>
        <v>6602.1650097087795</v>
      </c>
      <c r="Q13" s="102">
        <f>E13+O13</f>
        <v>65.5939363812887</v>
      </c>
      <c r="R13" s="103">
        <v>510</v>
      </c>
      <c r="S13" s="103">
        <v>530</v>
      </c>
      <c r="T13" s="103">
        <f t="shared" si="2"/>
        <v>36076.665009708784</v>
      </c>
      <c r="U13" s="103">
        <v>490</v>
      </c>
      <c r="V13" s="103">
        <f t="shared" si="3"/>
        <v>32141.02882683146</v>
      </c>
      <c r="W13" s="104" t="s">
        <v>77</v>
      </c>
      <c r="X13" s="105">
        <v>250</v>
      </c>
      <c r="Y13" s="106">
        <v>27000</v>
      </c>
    </row>
    <row r="14" spans="1:25" ht="13.5" thickBot="1">
      <c r="A14" s="11">
        <f t="shared" si="5"/>
        <v>6</v>
      </c>
      <c r="B14" s="96" t="s">
        <v>15</v>
      </c>
      <c r="C14" s="97">
        <v>2</v>
      </c>
      <c r="D14" s="97" t="s">
        <v>76</v>
      </c>
      <c r="E14" s="98">
        <v>53.76</v>
      </c>
      <c r="F14" s="99">
        <v>550</v>
      </c>
      <c r="G14" s="100">
        <v>1.02</v>
      </c>
      <c r="H14" s="100">
        <v>1.03</v>
      </c>
      <c r="I14" s="100">
        <v>1</v>
      </c>
      <c r="J14" s="100">
        <v>1</v>
      </c>
      <c r="K14" s="100">
        <v>1.5</v>
      </c>
      <c r="L14" s="100">
        <v>1</v>
      </c>
      <c r="M14" s="101">
        <f t="shared" si="0"/>
        <v>46596.211200000005</v>
      </c>
      <c r="N14" s="100">
        <f aca="true" t="shared" si="6" ref="N14:N22">M14/2450411*100</f>
        <v>1.9015671738332878</v>
      </c>
      <c r="O14" s="98">
        <f t="shared" si="1"/>
        <v>13.194974619229184</v>
      </c>
      <c r="P14" s="99">
        <f aca="true" t="shared" si="7" ref="P14:P22">O14*F14</f>
        <v>7257.236040576051</v>
      </c>
      <c r="Q14" s="102">
        <f aca="true" t="shared" si="8" ref="Q14:Q22">E14+O14</f>
        <v>66.95497461922918</v>
      </c>
      <c r="R14" s="103">
        <v>600</v>
      </c>
      <c r="S14" s="103">
        <v>625</v>
      </c>
      <c r="T14" s="103">
        <f t="shared" si="2"/>
        <v>36825.23604057605</v>
      </c>
      <c r="U14" s="103">
        <v>490</v>
      </c>
      <c r="V14" s="103">
        <f t="shared" si="3"/>
        <v>32807.937563422296</v>
      </c>
      <c r="W14" s="104" t="s">
        <v>77</v>
      </c>
      <c r="X14" s="105">
        <v>90</v>
      </c>
      <c r="Y14" s="106">
        <v>27400</v>
      </c>
    </row>
    <row r="15" spans="1:25" ht="13.5" thickBot="1">
      <c r="A15" s="11">
        <f t="shared" si="5"/>
        <v>7</v>
      </c>
      <c r="B15" s="96" t="s">
        <v>16</v>
      </c>
      <c r="C15" s="97">
        <v>2</v>
      </c>
      <c r="D15" s="97" t="s">
        <v>76</v>
      </c>
      <c r="E15" s="98">
        <v>53.58</v>
      </c>
      <c r="F15" s="99">
        <v>550</v>
      </c>
      <c r="G15" s="100">
        <v>1.02</v>
      </c>
      <c r="H15" s="100">
        <v>1.03</v>
      </c>
      <c r="I15" s="100">
        <v>1</v>
      </c>
      <c r="J15" s="100">
        <v>1</v>
      </c>
      <c r="K15" s="100">
        <v>1.5</v>
      </c>
      <c r="L15" s="100">
        <v>1</v>
      </c>
      <c r="M15" s="101">
        <f t="shared" si="0"/>
        <v>46440.197100000005</v>
      </c>
      <c r="N15" s="100">
        <f t="shared" si="6"/>
        <v>1.895200319456614</v>
      </c>
      <c r="O15" s="98">
        <f aca="true" t="shared" si="9" ref="O15:O22">693.9*N15/100</f>
        <v>13.150795016709445</v>
      </c>
      <c r="P15" s="99">
        <f t="shared" si="7"/>
        <v>7232.937259190195</v>
      </c>
      <c r="Q15" s="102">
        <f t="shared" si="8"/>
        <v>66.73079501670944</v>
      </c>
      <c r="R15" s="103">
        <v>600</v>
      </c>
      <c r="S15" s="103">
        <v>625</v>
      </c>
      <c r="T15" s="103">
        <f t="shared" si="2"/>
        <v>36701.93725919019</v>
      </c>
      <c r="U15" s="103">
        <v>490</v>
      </c>
      <c r="V15" s="103">
        <f t="shared" si="3"/>
        <v>32698.089558187625</v>
      </c>
      <c r="W15" s="104" t="s">
        <v>77</v>
      </c>
      <c r="X15" s="105">
        <v>100</v>
      </c>
      <c r="Y15" s="106">
        <v>28000</v>
      </c>
    </row>
    <row r="16" spans="1:25" ht="13.5" thickBot="1">
      <c r="A16" s="11">
        <f t="shared" si="5"/>
        <v>8</v>
      </c>
      <c r="B16" s="96" t="s">
        <v>17</v>
      </c>
      <c r="C16" s="97">
        <v>2</v>
      </c>
      <c r="D16" s="97" t="s">
        <v>76</v>
      </c>
      <c r="E16" s="98">
        <v>60.15</v>
      </c>
      <c r="F16" s="99">
        <v>550</v>
      </c>
      <c r="G16" s="100">
        <v>1</v>
      </c>
      <c r="H16" s="100">
        <v>1.03</v>
      </c>
      <c r="I16" s="100">
        <v>1</v>
      </c>
      <c r="J16" s="100">
        <v>1</v>
      </c>
      <c r="K16" s="100">
        <v>1.5</v>
      </c>
      <c r="L16" s="100">
        <v>1</v>
      </c>
      <c r="M16" s="101">
        <f t="shared" si="0"/>
        <v>51112.462499999994</v>
      </c>
      <c r="N16" s="100">
        <f t="shared" si="6"/>
        <v>2.085873043338444</v>
      </c>
      <c r="O16" s="98">
        <f t="shared" si="9"/>
        <v>14.47387304772546</v>
      </c>
      <c r="P16" s="99">
        <f t="shared" si="7"/>
        <v>7960.630176249003</v>
      </c>
      <c r="Q16" s="102">
        <f t="shared" si="8"/>
        <v>74.62387304772545</v>
      </c>
      <c r="R16" s="103">
        <v>575</v>
      </c>
      <c r="S16" s="103">
        <v>575</v>
      </c>
      <c r="T16" s="103">
        <f t="shared" si="2"/>
        <v>41043.130176249</v>
      </c>
      <c r="U16" s="103">
        <v>490</v>
      </c>
      <c r="V16" s="103">
        <f t="shared" si="3"/>
        <v>36565.69779338547</v>
      </c>
      <c r="W16" s="104" t="s">
        <v>77</v>
      </c>
      <c r="X16" s="105">
        <v>150</v>
      </c>
      <c r="Y16" s="106">
        <v>29000</v>
      </c>
    </row>
    <row r="17" spans="1:25" ht="13.5" thickBot="1">
      <c r="A17" s="11">
        <f t="shared" si="5"/>
        <v>9</v>
      </c>
      <c r="B17" s="96" t="s">
        <v>18</v>
      </c>
      <c r="C17" s="97">
        <v>2</v>
      </c>
      <c r="D17" s="97" t="s">
        <v>82</v>
      </c>
      <c r="E17" s="98">
        <v>44.17</v>
      </c>
      <c r="F17" s="99">
        <v>550</v>
      </c>
      <c r="G17" s="100">
        <v>0.96</v>
      </c>
      <c r="H17" s="100">
        <v>1.03</v>
      </c>
      <c r="I17" s="100">
        <v>1</v>
      </c>
      <c r="J17" s="100">
        <v>1</v>
      </c>
      <c r="K17" s="100">
        <v>1.5</v>
      </c>
      <c r="L17" s="100">
        <v>1</v>
      </c>
      <c r="M17" s="101">
        <f t="shared" si="0"/>
        <v>36032.1192</v>
      </c>
      <c r="N17" s="100">
        <f t="shared" si="6"/>
        <v>1.4704520670205938</v>
      </c>
      <c r="O17" s="98">
        <f t="shared" si="9"/>
        <v>10.2034668930559</v>
      </c>
      <c r="P17" s="99">
        <f t="shared" si="7"/>
        <v>5611.906791180745</v>
      </c>
      <c r="Q17" s="102">
        <f t="shared" si="8"/>
        <v>54.373466893055905</v>
      </c>
      <c r="R17" s="103">
        <v>495</v>
      </c>
      <c r="S17" s="103">
        <v>495</v>
      </c>
      <c r="T17" s="103">
        <v>26743</v>
      </c>
      <c r="U17" s="103">
        <v>490</v>
      </c>
      <c r="V17" s="103">
        <f t="shared" si="3"/>
        <v>26642.998777597393</v>
      </c>
      <c r="W17" s="104" t="s">
        <v>77</v>
      </c>
      <c r="X17" s="105">
        <v>50</v>
      </c>
      <c r="Y17" s="106">
        <v>23000</v>
      </c>
    </row>
    <row r="18" spans="1:25" ht="13.5" thickBot="1">
      <c r="A18" s="11">
        <f t="shared" si="5"/>
        <v>10</v>
      </c>
      <c r="B18" s="1" t="s">
        <v>19</v>
      </c>
      <c r="C18" s="2">
        <v>2</v>
      </c>
      <c r="D18" s="2" t="s">
        <v>76</v>
      </c>
      <c r="E18" s="3">
        <v>52.42</v>
      </c>
      <c r="F18" s="4">
        <v>550</v>
      </c>
      <c r="G18" s="5">
        <v>0.98</v>
      </c>
      <c r="H18" s="5">
        <v>1.03</v>
      </c>
      <c r="I18" s="5">
        <v>1</v>
      </c>
      <c r="J18" s="5">
        <v>1</v>
      </c>
      <c r="K18" s="5">
        <v>1.5</v>
      </c>
      <c r="L18" s="5">
        <v>1</v>
      </c>
      <c r="M18" s="6">
        <f t="shared" si="0"/>
        <v>43653.017100000005</v>
      </c>
      <c r="N18" s="5">
        <f t="shared" si="6"/>
        <v>1.7814569515073189</v>
      </c>
      <c r="O18" s="3">
        <f t="shared" si="9"/>
        <v>12.361529786509287</v>
      </c>
      <c r="P18" s="4">
        <f t="shared" si="7"/>
        <v>6798.841382580108</v>
      </c>
      <c r="Q18" s="7">
        <f t="shared" si="8"/>
        <v>64.78152978650928</v>
      </c>
      <c r="R18" s="12">
        <v>550</v>
      </c>
      <c r="S18" s="12">
        <v>550</v>
      </c>
      <c r="T18" s="12">
        <f t="shared" si="2"/>
        <v>35629.8413825801</v>
      </c>
      <c r="U18" s="12">
        <v>490</v>
      </c>
      <c r="V18" s="18">
        <f t="shared" si="3"/>
        <v>31742.94959538955</v>
      </c>
      <c r="W18" s="16" t="s">
        <v>77</v>
      </c>
      <c r="X18" s="19">
        <v>50</v>
      </c>
      <c r="Y18" s="121">
        <f t="shared" si="4"/>
        <v>31842.94959538955</v>
      </c>
    </row>
    <row r="19" spans="1:25" ht="13.5" thickBot="1">
      <c r="A19" s="11">
        <f t="shared" si="5"/>
        <v>11</v>
      </c>
      <c r="B19" s="1" t="s">
        <v>20</v>
      </c>
      <c r="C19" s="2">
        <v>2</v>
      </c>
      <c r="D19" s="2" t="s">
        <v>83</v>
      </c>
      <c r="E19" s="3">
        <v>80.57</v>
      </c>
      <c r="F19" s="4">
        <v>550</v>
      </c>
      <c r="G19" s="5">
        <v>0.98</v>
      </c>
      <c r="H19" s="5">
        <v>1.03</v>
      </c>
      <c r="I19" s="5">
        <v>1</v>
      </c>
      <c r="J19" s="5">
        <v>0.99</v>
      </c>
      <c r="K19" s="5">
        <v>1.5</v>
      </c>
      <c r="L19" s="5">
        <v>1</v>
      </c>
      <c r="M19" s="6">
        <f t="shared" si="0"/>
        <v>66424.11964649998</v>
      </c>
      <c r="N19" s="5">
        <f t="shared" si="6"/>
        <v>2.710733817571827</v>
      </c>
      <c r="O19" s="3">
        <f t="shared" si="9"/>
        <v>18.809781960130906</v>
      </c>
      <c r="P19" s="4">
        <f t="shared" si="7"/>
        <v>10345.380078071998</v>
      </c>
      <c r="Q19" s="7">
        <f t="shared" si="8"/>
        <v>99.3797819601309</v>
      </c>
      <c r="R19" s="12">
        <v>575</v>
      </c>
      <c r="S19" s="12">
        <v>575</v>
      </c>
      <c r="T19" s="12">
        <f t="shared" si="2"/>
        <v>54658.880078072</v>
      </c>
      <c r="U19" s="12">
        <v>490</v>
      </c>
      <c r="V19" s="18">
        <f t="shared" si="3"/>
        <v>48696.09316046414</v>
      </c>
      <c r="W19" s="16" t="s">
        <v>77</v>
      </c>
      <c r="X19" s="19">
        <v>100</v>
      </c>
      <c r="Y19" s="121">
        <f t="shared" si="4"/>
        <v>48846.09316046414</v>
      </c>
    </row>
    <row r="20" spans="1:25" ht="13.5" thickBot="1">
      <c r="A20" s="11">
        <f t="shared" si="5"/>
        <v>12</v>
      </c>
      <c r="B20" s="1" t="s">
        <v>21</v>
      </c>
      <c r="C20" s="2">
        <v>2</v>
      </c>
      <c r="D20" s="2" t="s">
        <v>83</v>
      </c>
      <c r="E20" s="3">
        <v>80.31</v>
      </c>
      <c r="F20" s="4">
        <v>550</v>
      </c>
      <c r="G20" s="5">
        <v>0.98</v>
      </c>
      <c r="H20" s="5">
        <v>1.03</v>
      </c>
      <c r="I20" s="5">
        <v>1</v>
      </c>
      <c r="J20" s="5">
        <v>1</v>
      </c>
      <c r="K20" s="5">
        <v>1.5</v>
      </c>
      <c r="L20" s="5">
        <v>1</v>
      </c>
      <c r="M20" s="6">
        <f t="shared" si="0"/>
        <v>66878.55404999999</v>
      </c>
      <c r="N20" s="5">
        <f t="shared" si="6"/>
        <v>2.7292790495145507</v>
      </c>
      <c r="O20" s="3">
        <f t="shared" si="9"/>
        <v>18.938467324581467</v>
      </c>
      <c r="P20" s="4">
        <f t="shared" si="7"/>
        <v>10416.157028519807</v>
      </c>
      <c r="Q20" s="7">
        <f t="shared" si="8"/>
        <v>99.24846732458147</v>
      </c>
      <c r="R20" s="12">
        <v>575</v>
      </c>
      <c r="S20" s="12">
        <v>575</v>
      </c>
      <c r="T20" s="12">
        <f t="shared" si="2"/>
        <v>54586.65702851981</v>
      </c>
      <c r="U20" s="12">
        <v>490</v>
      </c>
      <c r="V20" s="18">
        <f t="shared" si="3"/>
        <v>48631.74898904492</v>
      </c>
      <c r="W20" s="16" t="s">
        <v>77</v>
      </c>
      <c r="X20" s="19">
        <v>60</v>
      </c>
      <c r="Y20" s="121">
        <f t="shared" si="4"/>
        <v>48741.74898904492</v>
      </c>
    </row>
    <row r="21" spans="1:25" ht="13.5" thickBot="1">
      <c r="A21" s="11">
        <f t="shared" si="5"/>
        <v>13</v>
      </c>
      <c r="B21" s="1" t="s">
        <v>22</v>
      </c>
      <c r="C21" s="2">
        <v>2</v>
      </c>
      <c r="D21" s="2" t="s">
        <v>76</v>
      </c>
      <c r="E21" s="3">
        <v>60.51</v>
      </c>
      <c r="F21" s="4">
        <v>550</v>
      </c>
      <c r="G21" s="5">
        <v>1.02</v>
      </c>
      <c r="H21" s="5">
        <v>1.03</v>
      </c>
      <c r="I21" s="5">
        <v>1</v>
      </c>
      <c r="J21" s="5">
        <v>1</v>
      </c>
      <c r="K21" s="5">
        <v>1.5</v>
      </c>
      <c r="L21" s="5">
        <v>1</v>
      </c>
      <c r="M21" s="6">
        <f t="shared" si="0"/>
        <v>52446.73995</v>
      </c>
      <c r="N21" s="5">
        <f t="shared" si="6"/>
        <v>2.1403242129585607</v>
      </c>
      <c r="O21" s="3">
        <f t="shared" si="9"/>
        <v>14.851709713719451</v>
      </c>
      <c r="P21" s="4">
        <f t="shared" si="7"/>
        <v>8168.4403425456985</v>
      </c>
      <c r="Q21" s="7">
        <f t="shared" si="8"/>
        <v>75.36170971371945</v>
      </c>
      <c r="R21" s="12">
        <v>600</v>
      </c>
      <c r="S21" s="12">
        <v>625</v>
      </c>
      <c r="T21" s="12">
        <f t="shared" si="2"/>
        <v>41448.9403425457</v>
      </c>
      <c r="U21" s="12">
        <v>490</v>
      </c>
      <c r="V21" s="18">
        <f t="shared" si="3"/>
        <v>36927.23775972253</v>
      </c>
      <c r="W21" s="16" t="s">
        <v>77</v>
      </c>
      <c r="X21" s="19">
        <v>70</v>
      </c>
      <c r="Y21" s="121">
        <f t="shared" si="4"/>
        <v>37047.23775972253</v>
      </c>
    </row>
    <row r="22" spans="1:25" ht="13.5" thickBot="1">
      <c r="A22" s="11">
        <f t="shared" si="5"/>
        <v>14</v>
      </c>
      <c r="B22" s="1" t="s">
        <v>23</v>
      </c>
      <c r="C22" s="2">
        <v>2</v>
      </c>
      <c r="D22" s="2" t="str">
        <f>$D$14</f>
        <v>1 спальня</v>
      </c>
      <c r="E22" s="3">
        <v>53.49</v>
      </c>
      <c r="F22" s="4">
        <v>550</v>
      </c>
      <c r="G22" s="5">
        <v>1.02</v>
      </c>
      <c r="H22" s="5">
        <v>1.03</v>
      </c>
      <c r="I22" s="5">
        <v>1</v>
      </c>
      <c r="J22" s="5">
        <v>1</v>
      </c>
      <c r="K22" s="5">
        <v>1.5</v>
      </c>
      <c r="L22" s="5">
        <v>1</v>
      </c>
      <c r="M22" s="6">
        <f t="shared" si="0"/>
        <v>46362.190050000005</v>
      </c>
      <c r="N22" s="5">
        <f t="shared" si="6"/>
        <v>1.8920168922682767</v>
      </c>
      <c r="O22" s="3">
        <f t="shared" si="9"/>
        <v>13.128705215449573</v>
      </c>
      <c r="P22" s="4">
        <f t="shared" si="7"/>
        <v>7220.787868497265</v>
      </c>
      <c r="Q22" s="7">
        <f t="shared" si="8"/>
        <v>66.61870521544958</v>
      </c>
      <c r="R22" s="12">
        <v>650</v>
      </c>
      <c r="S22" s="12">
        <v>660</v>
      </c>
      <c r="T22" s="12">
        <f t="shared" si="2"/>
        <v>36640.28786849727</v>
      </c>
      <c r="U22" s="12">
        <v>490</v>
      </c>
      <c r="V22" s="18">
        <f t="shared" si="3"/>
        <v>32643.165555570293</v>
      </c>
      <c r="W22" s="16" t="s">
        <v>77</v>
      </c>
      <c r="X22" s="19">
        <v>150</v>
      </c>
      <c r="Y22" s="121">
        <f t="shared" si="4"/>
        <v>32843.16555557029</v>
      </c>
    </row>
    <row r="23" spans="1:25" ht="13.5" thickBot="1">
      <c r="A23" s="11">
        <f t="shared" si="5"/>
        <v>15</v>
      </c>
      <c r="B23" s="1" t="s">
        <v>24</v>
      </c>
      <c r="C23" s="2">
        <v>3</v>
      </c>
      <c r="D23" s="2" t="s">
        <v>76</v>
      </c>
      <c r="E23" s="3">
        <v>52.71</v>
      </c>
      <c r="F23" s="4">
        <v>550</v>
      </c>
      <c r="G23" s="5">
        <v>1.02</v>
      </c>
      <c r="H23" s="5">
        <v>1.03</v>
      </c>
      <c r="I23" s="5">
        <v>1</v>
      </c>
      <c r="J23" s="5">
        <v>1</v>
      </c>
      <c r="K23" s="5">
        <v>1.5</v>
      </c>
      <c r="L23" s="5">
        <v>1</v>
      </c>
      <c r="M23" s="6">
        <f t="shared" si="0"/>
        <v>45686.12895</v>
      </c>
      <c r="N23" s="5">
        <f>M23/2450411*100</f>
        <v>1.8644271899693559</v>
      </c>
      <c r="O23" s="3">
        <f aca="true" t="shared" si="10" ref="O23:O32">693.9*N23/100</f>
        <v>12.93726027119736</v>
      </c>
      <c r="P23" s="4">
        <f>O23*F23</f>
        <v>7115.493149158548</v>
      </c>
      <c r="Q23" s="7">
        <f>E23+O23</f>
        <v>65.64726027119735</v>
      </c>
      <c r="R23" s="12">
        <v>650</v>
      </c>
      <c r="S23" s="12">
        <v>660</v>
      </c>
      <c r="T23" s="12">
        <f t="shared" si="2"/>
        <v>36105.993149158545</v>
      </c>
      <c r="U23" s="12">
        <v>490</v>
      </c>
      <c r="V23" s="18">
        <f t="shared" si="3"/>
        <v>32167.157532886704</v>
      </c>
      <c r="W23" s="16" t="s">
        <v>77</v>
      </c>
      <c r="X23" s="19">
        <v>250</v>
      </c>
      <c r="Y23" s="121">
        <f t="shared" si="4"/>
        <v>32467.157532886704</v>
      </c>
    </row>
    <row r="24" spans="1:25" ht="13.5" thickBot="1">
      <c r="A24" s="11">
        <f t="shared" si="5"/>
        <v>16</v>
      </c>
      <c r="B24" s="1" t="s">
        <v>25</v>
      </c>
      <c r="C24" s="2">
        <v>3</v>
      </c>
      <c r="D24" s="2" t="s">
        <v>76</v>
      </c>
      <c r="E24" s="3">
        <v>54</v>
      </c>
      <c r="F24" s="4">
        <v>550</v>
      </c>
      <c r="G24" s="5">
        <v>1.02</v>
      </c>
      <c r="H24" s="5">
        <v>1.03</v>
      </c>
      <c r="I24" s="5">
        <v>1</v>
      </c>
      <c r="J24" s="5">
        <v>1</v>
      </c>
      <c r="K24" s="5">
        <v>1.5</v>
      </c>
      <c r="L24" s="5">
        <v>1</v>
      </c>
      <c r="M24" s="6">
        <f t="shared" si="0"/>
        <v>46804.229999999996</v>
      </c>
      <c r="N24" s="5">
        <f>M24/2450411*100</f>
        <v>1.910056313002186</v>
      </c>
      <c r="O24" s="3">
        <f t="shared" si="10"/>
        <v>13.253880755922168</v>
      </c>
      <c r="P24" s="4">
        <f>O24*F24</f>
        <v>7289.634415757192</v>
      </c>
      <c r="Q24" s="7">
        <f>E24+O24</f>
        <v>67.25388075592217</v>
      </c>
      <c r="R24" s="12">
        <v>650</v>
      </c>
      <c r="S24" s="12">
        <v>660</v>
      </c>
      <c r="T24" s="12">
        <f t="shared" si="2"/>
        <v>36989.634415757195</v>
      </c>
      <c r="U24" s="12">
        <v>490</v>
      </c>
      <c r="V24" s="18">
        <f t="shared" si="3"/>
        <v>32954.40157040186</v>
      </c>
      <c r="W24" s="16" t="s">
        <v>77</v>
      </c>
      <c r="X24" s="19">
        <v>40</v>
      </c>
      <c r="Y24" s="121">
        <f t="shared" si="4"/>
        <v>33044.40157040186</v>
      </c>
    </row>
    <row r="25" spans="1:25" ht="13.5" thickBot="1">
      <c r="A25" s="11">
        <f t="shared" si="5"/>
        <v>17</v>
      </c>
      <c r="B25" s="1" t="s">
        <v>26</v>
      </c>
      <c r="C25" s="2">
        <v>3</v>
      </c>
      <c r="D25" s="2" t="s">
        <v>76</v>
      </c>
      <c r="E25" s="3">
        <v>60.15</v>
      </c>
      <c r="F25" s="4">
        <v>550</v>
      </c>
      <c r="G25" s="5">
        <v>1</v>
      </c>
      <c r="H25" s="5">
        <v>1.03</v>
      </c>
      <c r="I25" s="5">
        <v>1</v>
      </c>
      <c r="J25" s="5">
        <v>1</v>
      </c>
      <c r="K25" s="5">
        <v>1.5</v>
      </c>
      <c r="L25" s="5">
        <v>1</v>
      </c>
      <c r="M25" s="6">
        <f t="shared" si="0"/>
        <v>51112.462499999994</v>
      </c>
      <c r="N25" s="5">
        <f>M25/2450411*100</f>
        <v>2.085873043338444</v>
      </c>
      <c r="O25" s="3">
        <f t="shared" si="10"/>
        <v>14.47387304772546</v>
      </c>
      <c r="P25" s="4">
        <f>O25*F25</f>
        <v>7960.630176249003</v>
      </c>
      <c r="Q25" s="7">
        <f>E25+O25</f>
        <v>74.62387304772545</v>
      </c>
      <c r="R25" s="12">
        <v>625</v>
      </c>
      <c r="S25" s="12">
        <v>575</v>
      </c>
      <c r="T25" s="12">
        <f t="shared" si="2"/>
        <v>41043.130176249</v>
      </c>
      <c r="U25" s="12">
        <v>490</v>
      </c>
      <c r="V25" s="18">
        <f t="shared" si="3"/>
        <v>36565.69779338547</v>
      </c>
      <c r="W25" s="16" t="s">
        <v>77</v>
      </c>
      <c r="X25" s="19">
        <v>30</v>
      </c>
      <c r="Y25" s="121">
        <f t="shared" si="4"/>
        <v>36645.69779338547</v>
      </c>
    </row>
    <row r="26" spans="1:25" ht="13.5" thickBot="1">
      <c r="A26" s="11">
        <f t="shared" si="5"/>
        <v>18</v>
      </c>
      <c r="B26" s="1" t="s">
        <v>27</v>
      </c>
      <c r="C26" s="2">
        <v>3</v>
      </c>
      <c r="D26" s="2" t="s">
        <v>82</v>
      </c>
      <c r="E26" s="3">
        <v>45.27</v>
      </c>
      <c r="F26" s="4">
        <v>550</v>
      </c>
      <c r="G26" s="5">
        <v>0.96</v>
      </c>
      <c r="H26" s="5">
        <v>1.03</v>
      </c>
      <c r="I26" s="5">
        <v>1</v>
      </c>
      <c r="J26" s="5">
        <v>1</v>
      </c>
      <c r="K26" s="5">
        <v>1.5</v>
      </c>
      <c r="L26" s="5">
        <v>1</v>
      </c>
      <c r="M26" s="6">
        <f t="shared" si="0"/>
        <v>36929.4552</v>
      </c>
      <c r="N26" s="5">
        <f>M26/2450411*100</f>
        <v>1.5070718830432934</v>
      </c>
      <c r="O26" s="3">
        <f t="shared" si="10"/>
        <v>10.457571796437412</v>
      </c>
      <c r="P26" s="4">
        <f>O26*F26</f>
        <v>5751.6644880405765</v>
      </c>
      <c r="Q26" s="7">
        <f>E26+O26</f>
        <v>55.72757179643742</v>
      </c>
      <c r="R26" s="12">
        <v>495</v>
      </c>
      <c r="S26" s="12">
        <v>495</v>
      </c>
      <c r="T26" s="12">
        <v>27512</v>
      </c>
      <c r="U26" s="12">
        <v>490</v>
      </c>
      <c r="V26" s="18">
        <f t="shared" si="3"/>
        <v>27306.510180254336</v>
      </c>
      <c r="W26" s="16" t="s">
        <v>77</v>
      </c>
      <c r="X26" s="19">
        <v>155</v>
      </c>
      <c r="Y26" s="121">
        <f t="shared" si="4"/>
        <v>27511.510180254336</v>
      </c>
    </row>
    <row r="27" spans="1:25" ht="13.5" thickBot="1">
      <c r="A27" s="11">
        <f t="shared" si="5"/>
        <v>19</v>
      </c>
      <c r="B27" s="1" t="s">
        <v>28</v>
      </c>
      <c r="C27" s="2">
        <v>3</v>
      </c>
      <c r="D27" s="2" t="s">
        <v>76</v>
      </c>
      <c r="E27" s="3">
        <v>52.44</v>
      </c>
      <c r="F27" s="4">
        <v>550</v>
      </c>
      <c r="G27" s="5">
        <v>1.02</v>
      </c>
      <c r="H27" s="5">
        <v>1.03</v>
      </c>
      <c r="I27" s="5">
        <v>1</v>
      </c>
      <c r="J27" s="5">
        <v>1</v>
      </c>
      <c r="K27" s="5">
        <v>1.5</v>
      </c>
      <c r="L27" s="5">
        <v>1</v>
      </c>
      <c r="M27" s="6">
        <f t="shared" si="0"/>
        <v>45452.1078</v>
      </c>
      <c r="N27" s="5">
        <f>M27/2450411*100</f>
        <v>1.8548769084043453</v>
      </c>
      <c r="O27" s="3">
        <f t="shared" si="10"/>
        <v>12.870990867417753</v>
      </c>
      <c r="P27" s="4">
        <f>O27*F27</f>
        <v>7079.044977079764</v>
      </c>
      <c r="Q27" s="7">
        <f>E27+O27</f>
        <v>65.31099086741776</v>
      </c>
      <c r="R27" s="12">
        <v>600</v>
      </c>
      <c r="S27" s="12">
        <v>660</v>
      </c>
      <c r="T27" s="12">
        <f t="shared" si="2"/>
        <v>35921.044977079764</v>
      </c>
      <c r="U27" s="12">
        <v>490</v>
      </c>
      <c r="V27" s="18">
        <f t="shared" si="3"/>
        <v>32002.3855250347</v>
      </c>
      <c r="W27" s="16" t="s">
        <v>77</v>
      </c>
      <c r="X27" s="19">
        <v>300</v>
      </c>
      <c r="Y27" s="121">
        <f t="shared" si="4"/>
        <v>32352.3855250347</v>
      </c>
    </row>
    <row r="28" spans="1:25" ht="13.5" thickBot="1">
      <c r="A28" s="11">
        <f t="shared" si="5"/>
        <v>20</v>
      </c>
      <c r="B28" s="1" t="s">
        <v>29</v>
      </c>
      <c r="C28" s="2">
        <v>4</v>
      </c>
      <c r="D28" s="2" t="s">
        <v>76</v>
      </c>
      <c r="E28" s="3">
        <v>52.71</v>
      </c>
      <c r="F28" s="4">
        <v>550</v>
      </c>
      <c r="G28" s="5">
        <v>1.02</v>
      </c>
      <c r="H28" s="5">
        <v>1.03</v>
      </c>
      <c r="I28" s="5">
        <v>1</v>
      </c>
      <c r="J28" s="5">
        <v>1</v>
      </c>
      <c r="K28" s="5">
        <v>1.5</v>
      </c>
      <c r="L28" s="5">
        <v>1</v>
      </c>
      <c r="M28" s="6">
        <f t="shared" si="0"/>
        <v>45686.12895</v>
      </c>
      <c r="N28" s="5">
        <f aca="true" t="shared" si="11" ref="N28:N36">M28/2450411*100</f>
        <v>1.8644271899693559</v>
      </c>
      <c r="O28" s="3">
        <f t="shared" si="10"/>
        <v>12.93726027119736</v>
      </c>
      <c r="P28" s="4">
        <f aca="true" t="shared" si="12" ref="P28:P36">O28*F28</f>
        <v>7115.493149158548</v>
      </c>
      <c r="Q28" s="7">
        <f aca="true" t="shared" si="13" ref="Q28:Q36">E28+O28</f>
        <v>65.64726027119735</v>
      </c>
      <c r="R28" s="12">
        <v>650</v>
      </c>
      <c r="S28" s="12">
        <v>660</v>
      </c>
      <c r="T28" s="12">
        <f t="shared" si="2"/>
        <v>36105.993149158545</v>
      </c>
      <c r="U28" s="12">
        <v>490</v>
      </c>
      <c r="V28" s="18">
        <f t="shared" si="3"/>
        <v>32167.157532886704</v>
      </c>
      <c r="W28" s="16" t="s">
        <v>77</v>
      </c>
      <c r="X28" s="19">
        <v>200</v>
      </c>
      <c r="Y28" s="121">
        <f t="shared" si="4"/>
        <v>32417.157532886704</v>
      </c>
    </row>
    <row r="29" spans="1:25" ht="13.5" thickBot="1">
      <c r="A29" s="11">
        <f t="shared" si="5"/>
        <v>21</v>
      </c>
      <c r="B29" s="1" t="s">
        <v>30</v>
      </c>
      <c r="C29" s="2">
        <v>4</v>
      </c>
      <c r="D29" s="2" t="s">
        <v>76</v>
      </c>
      <c r="E29" s="3">
        <v>54</v>
      </c>
      <c r="F29" s="4">
        <v>550</v>
      </c>
      <c r="G29" s="5">
        <v>1.02</v>
      </c>
      <c r="H29" s="5">
        <v>1.03</v>
      </c>
      <c r="I29" s="5">
        <v>1</v>
      </c>
      <c r="J29" s="5">
        <v>1</v>
      </c>
      <c r="K29" s="5">
        <v>1.5</v>
      </c>
      <c r="L29" s="5">
        <v>1</v>
      </c>
      <c r="M29" s="6">
        <f t="shared" si="0"/>
        <v>46804.229999999996</v>
      </c>
      <c r="N29" s="5">
        <f t="shared" si="11"/>
        <v>1.910056313002186</v>
      </c>
      <c r="O29" s="3">
        <f t="shared" si="10"/>
        <v>13.253880755922168</v>
      </c>
      <c r="P29" s="4">
        <f t="shared" si="12"/>
        <v>7289.634415757192</v>
      </c>
      <c r="Q29" s="7">
        <f t="shared" si="13"/>
        <v>67.25388075592217</v>
      </c>
      <c r="R29" s="12">
        <v>625</v>
      </c>
      <c r="S29" s="12">
        <v>625</v>
      </c>
      <c r="T29" s="12">
        <f t="shared" si="2"/>
        <v>36989.634415757195</v>
      </c>
      <c r="U29" s="12">
        <v>490</v>
      </c>
      <c r="V29" s="18">
        <f t="shared" si="3"/>
        <v>32954.40157040186</v>
      </c>
      <c r="W29" s="16" t="s">
        <v>77</v>
      </c>
      <c r="X29" s="19">
        <v>40</v>
      </c>
      <c r="Y29" s="121">
        <f t="shared" si="4"/>
        <v>33044.40157040186</v>
      </c>
    </row>
    <row r="30" spans="1:25" ht="13.5" thickBot="1">
      <c r="A30" s="11">
        <f t="shared" si="5"/>
        <v>22</v>
      </c>
      <c r="B30" s="1" t="s">
        <v>31</v>
      </c>
      <c r="C30" s="2">
        <v>4</v>
      </c>
      <c r="D30" s="2" t="s">
        <v>76</v>
      </c>
      <c r="E30" s="3">
        <v>60.15</v>
      </c>
      <c r="F30" s="4">
        <v>550</v>
      </c>
      <c r="G30" s="5">
        <v>1</v>
      </c>
      <c r="H30" s="5">
        <v>1.03</v>
      </c>
      <c r="I30" s="5">
        <v>1</v>
      </c>
      <c r="J30" s="5">
        <v>1</v>
      </c>
      <c r="K30" s="5">
        <v>1.5</v>
      </c>
      <c r="L30" s="5">
        <v>1</v>
      </c>
      <c r="M30" s="6">
        <f t="shared" si="0"/>
        <v>51112.462499999994</v>
      </c>
      <c r="N30" s="5">
        <f t="shared" si="11"/>
        <v>2.085873043338444</v>
      </c>
      <c r="O30" s="3">
        <f t="shared" si="10"/>
        <v>14.47387304772546</v>
      </c>
      <c r="P30" s="4">
        <f t="shared" si="12"/>
        <v>7960.630176249003</v>
      </c>
      <c r="Q30" s="7">
        <f t="shared" si="13"/>
        <v>74.62387304772545</v>
      </c>
      <c r="R30" s="12">
        <v>600</v>
      </c>
      <c r="S30" s="12">
        <v>625</v>
      </c>
      <c r="T30" s="12">
        <f t="shared" si="2"/>
        <v>41043.130176249</v>
      </c>
      <c r="U30" s="12">
        <v>490</v>
      </c>
      <c r="V30" s="18">
        <f t="shared" si="3"/>
        <v>36565.69779338547</v>
      </c>
      <c r="W30" s="16" t="s">
        <v>77</v>
      </c>
      <c r="X30" s="19">
        <v>30</v>
      </c>
      <c r="Y30" s="121">
        <f t="shared" si="4"/>
        <v>36645.69779338547</v>
      </c>
    </row>
    <row r="31" spans="1:25" ht="13.5" thickBot="1">
      <c r="A31" s="11">
        <f t="shared" si="5"/>
        <v>23</v>
      </c>
      <c r="B31" s="1" t="s">
        <v>32</v>
      </c>
      <c r="C31" s="2">
        <v>4</v>
      </c>
      <c r="D31" s="2" t="s">
        <v>82</v>
      </c>
      <c r="E31" s="3">
        <v>45.27</v>
      </c>
      <c r="F31" s="4">
        <v>550</v>
      </c>
      <c r="G31" s="5">
        <v>0.96</v>
      </c>
      <c r="H31" s="5">
        <v>1.03</v>
      </c>
      <c r="I31" s="5">
        <v>1</v>
      </c>
      <c r="J31" s="5">
        <v>1</v>
      </c>
      <c r="K31" s="5">
        <v>1.5</v>
      </c>
      <c r="L31" s="5">
        <v>1</v>
      </c>
      <c r="M31" s="6">
        <f t="shared" si="0"/>
        <v>36929.4552</v>
      </c>
      <c r="N31" s="5">
        <f t="shared" si="11"/>
        <v>1.5070718830432934</v>
      </c>
      <c r="O31" s="3">
        <f t="shared" si="10"/>
        <v>10.457571796437412</v>
      </c>
      <c r="P31" s="4">
        <f t="shared" si="12"/>
        <v>5751.6644880405765</v>
      </c>
      <c r="Q31" s="7">
        <f t="shared" si="13"/>
        <v>55.72757179643742</v>
      </c>
      <c r="R31" s="12">
        <v>495</v>
      </c>
      <c r="S31" s="12">
        <v>495</v>
      </c>
      <c r="T31" s="12">
        <v>27487</v>
      </c>
      <c r="U31" s="12">
        <v>490</v>
      </c>
      <c r="V31" s="18">
        <f t="shared" si="3"/>
        <v>27306.510180254336</v>
      </c>
      <c r="W31" s="16" t="s">
        <v>77</v>
      </c>
      <c r="X31" s="19">
        <v>180</v>
      </c>
      <c r="Y31" s="121">
        <f t="shared" si="4"/>
        <v>27536.510180254336</v>
      </c>
    </row>
    <row r="32" spans="1:25" ht="13.5" thickBot="1">
      <c r="A32" s="11">
        <f t="shared" si="5"/>
        <v>24</v>
      </c>
      <c r="B32" s="1" t="s">
        <v>33</v>
      </c>
      <c r="C32" s="2">
        <v>4</v>
      </c>
      <c r="D32" s="2" t="s">
        <v>76</v>
      </c>
      <c r="E32" s="3">
        <v>52.44</v>
      </c>
      <c r="F32" s="4">
        <v>550</v>
      </c>
      <c r="G32" s="5">
        <v>1.02</v>
      </c>
      <c r="H32" s="5">
        <v>1.03</v>
      </c>
      <c r="I32" s="5">
        <v>1</v>
      </c>
      <c r="J32" s="5">
        <v>1</v>
      </c>
      <c r="K32" s="5">
        <v>1.5</v>
      </c>
      <c r="L32" s="5">
        <v>1</v>
      </c>
      <c r="M32" s="6">
        <f t="shared" si="0"/>
        <v>45452.1078</v>
      </c>
      <c r="N32" s="5">
        <f t="shared" si="11"/>
        <v>1.8548769084043453</v>
      </c>
      <c r="O32" s="3">
        <f t="shared" si="10"/>
        <v>12.870990867417753</v>
      </c>
      <c r="P32" s="4">
        <f t="shared" si="12"/>
        <v>7079.044977079764</v>
      </c>
      <c r="Q32" s="7">
        <f t="shared" si="13"/>
        <v>65.31099086741776</v>
      </c>
      <c r="R32" s="12">
        <v>650</v>
      </c>
      <c r="S32" s="12">
        <v>660</v>
      </c>
      <c r="T32" s="12">
        <f t="shared" si="2"/>
        <v>35921.044977079764</v>
      </c>
      <c r="U32" s="12">
        <v>490</v>
      </c>
      <c r="V32" s="18">
        <f t="shared" si="3"/>
        <v>32002.3855250347</v>
      </c>
      <c r="W32" s="16" t="s">
        <v>77</v>
      </c>
      <c r="X32" s="19">
        <v>250</v>
      </c>
      <c r="Y32" s="121">
        <f t="shared" si="4"/>
        <v>32302.3855250347</v>
      </c>
    </row>
    <row r="33" spans="1:25" ht="13.5" thickBot="1">
      <c r="A33" s="11">
        <f t="shared" si="5"/>
        <v>25</v>
      </c>
      <c r="B33" s="1" t="s">
        <v>34</v>
      </c>
      <c r="C33" s="2">
        <v>5</v>
      </c>
      <c r="D33" s="2" t="s">
        <v>76</v>
      </c>
      <c r="E33" s="3">
        <v>54.51</v>
      </c>
      <c r="F33" s="4">
        <v>550</v>
      </c>
      <c r="G33" s="5">
        <v>1.02</v>
      </c>
      <c r="H33" s="5">
        <v>1.03</v>
      </c>
      <c r="I33" s="5">
        <v>1</v>
      </c>
      <c r="J33" s="5">
        <v>1</v>
      </c>
      <c r="K33" s="5">
        <v>1.5</v>
      </c>
      <c r="L33" s="5">
        <v>1</v>
      </c>
      <c r="M33" s="6">
        <f t="shared" si="0"/>
        <v>47246.26995</v>
      </c>
      <c r="N33" s="5">
        <f t="shared" si="11"/>
        <v>1.9280957337360956</v>
      </c>
      <c r="O33" s="3">
        <f>693.9*N33/100</f>
        <v>13.379056296394767</v>
      </c>
      <c r="P33" s="4">
        <f t="shared" si="12"/>
        <v>7358.480963017122</v>
      </c>
      <c r="Q33" s="7">
        <f t="shared" si="13"/>
        <v>67.88905629639477</v>
      </c>
      <c r="R33" s="12">
        <v>650</v>
      </c>
      <c r="S33" s="12">
        <v>660</v>
      </c>
      <c r="T33" s="12">
        <f t="shared" si="2"/>
        <v>37338.98096301712</v>
      </c>
      <c r="U33" s="12">
        <v>490</v>
      </c>
      <c r="V33" s="18">
        <f t="shared" si="3"/>
        <v>33265.63758523344</v>
      </c>
      <c r="W33" s="16" t="s">
        <v>77</v>
      </c>
      <c r="X33" s="19">
        <v>150</v>
      </c>
      <c r="Y33" s="121">
        <f t="shared" si="4"/>
        <v>33465.63758523344</v>
      </c>
    </row>
    <row r="34" spans="1:25" ht="13.5" thickBot="1">
      <c r="A34" s="11">
        <f t="shared" si="5"/>
        <v>26</v>
      </c>
      <c r="B34" s="1" t="s">
        <v>35</v>
      </c>
      <c r="C34" s="2">
        <v>5</v>
      </c>
      <c r="D34" s="2" t="s">
        <v>76</v>
      </c>
      <c r="E34" s="3">
        <v>53.5</v>
      </c>
      <c r="F34" s="4">
        <v>550</v>
      </c>
      <c r="G34" s="5">
        <v>1.02</v>
      </c>
      <c r="H34" s="8">
        <v>1.03</v>
      </c>
      <c r="I34" s="5">
        <v>1</v>
      </c>
      <c r="J34" s="5">
        <v>1</v>
      </c>
      <c r="K34" s="5">
        <v>1.5</v>
      </c>
      <c r="L34" s="5">
        <v>1</v>
      </c>
      <c r="M34" s="6">
        <f t="shared" si="0"/>
        <v>46370.857500000006</v>
      </c>
      <c r="N34" s="5">
        <f t="shared" si="11"/>
        <v>1.892370606400314</v>
      </c>
      <c r="O34" s="3">
        <f>693.9*N34/100</f>
        <v>13.131159637811779</v>
      </c>
      <c r="P34" s="4">
        <f t="shared" si="12"/>
        <v>7222.137800796479</v>
      </c>
      <c r="Q34" s="7">
        <f t="shared" si="13"/>
        <v>66.63115963781178</v>
      </c>
      <c r="R34" s="12">
        <v>700</v>
      </c>
      <c r="S34" s="12">
        <v>700</v>
      </c>
      <c r="T34" s="12">
        <f t="shared" si="2"/>
        <v>36647.137800796474</v>
      </c>
      <c r="U34" s="12">
        <v>490</v>
      </c>
      <c r="V34" s="18">
        <f t="shared" si="3"/>
        <v>32649.26822252777</v>
      </c>
      <c r="W34" s="16" t="s">
        <v>77</v>
      </c>
      <c r="X34" s="19">
        <v>50</v>
      </c>
      <c r="Y34" s="121">
        <f t="shared" si="4"/>
        <v>32749.26822252777</v>
      </c>
    </row>
    <row r="35" spans="1:25" ht="13.5" thickBot="1">
      <c r="A35" s="11">
        <f t="shared" si="5"/>
        <v>27</v>
      </c>
      <c r="B35" s="1" t="s">
        <v>36</v>
      </c>
      <c r="C35" s="2">
        <v>6</v>
      </c>
      <c r="D35" s="2" t="s">
        <v>85</v>
      </c>
      <c r="E35" s="3">
        <v>73.14</v>
      </c>
      <c r="F35" s="4">
        <v>550</v>
      </c>
      <c r="G35" s="8">
        <v>0.99</v>
      </c>
      <c r="H35" s="8">
        <v>0.97</v>
      </c>
      <c r="I35" s="5">
        <v>1</v>
      </c>
      <c r="J35" s="5">
        <v>1</v>
      </c>
      <c r="K35" s="5">
        <v>1.5</v>
      </c>
      <c r="L35" s="5">
        <v>1</v>
      </c>
      <c r="M35" s="6">
        <f t="shared" si="0"/>
        <v>57944.98215</v>
      </c>
      <c r="N35" s="5">
        <f t="shared" si="11"/>
        <v>2.3647046209799094</v>
      </c>
      <c r="O35" s="3">
        <f>693.9*N35/100</f>
        <v>16.40868536497959</v>
      </c>
      <c r="P35" s="4">
        <f t="shared" si="12"/>
        <v>9024.776950738775</v>
      </c>
      <c r="Q35" s="7">
        <f t="shared" si="13"/>
        <v>89.54868536497959</v>
      </c>
      <c r="R35" s="12">
        <v>700</v>
      </c>
      <c r="S35" s="12">
        <v>700</v>
      </c>
      <c r="T35" s="12">
        <f t="shared" si="2"/>
        <v>49251.77695073877</v>
      </c>
      <c r="U35" s="12">
        <v>490</v>
      </c>
      <c r="V35" s="18">
        <f t="shared" si="3"/>
        <v>43878.85582884</v>
      </c>
      <c r="W35" s="16" t="s">
        <v>77</v>
      </c>
      <c r="X35" s="19">
        <v>20</v>
      </c>
      <c r="Y35" s="121">
        <f t="shared" si="4"/>
        <v>43948.85582884</v>
      </c>
    </row>
    <row r="36" spans="1:25" ht="13.5" thickBot="1">
      <c r="A36" s="11">
        <f t="shared" si="5"/>
        <v>28</v>
      </c>
      <c r="B36" s="1" t="s">
        <v>37</v>
      </c>
      <c r="C36" s="2">
        <v>6</v>
      </c>
      <c r="D36" s="2" t="s">
        <v>76</v>
      </c>
      <c r="E36" s="3">
        <v>59.42</v>
      </c>
      <c r="F36" s="4">
        <v>550</v>
      </c>
      <c r="G36" s="8">
        <v>0.98</v>
      </c>
      <c r="H36" s="8">
        <v>0.97</v>
      </c>
      <c r="I36" s="5">
        <v>1</v>
      </c>
      <c r="J36" s="5">
        <v>1</v>
      </c>
      <c r="K36" s="5">
        <v>1.5</v>
      </c>
      <c r="L36" s="5">
        <v>1</v>
      </c>
      <c r="M36" s="6">
        <f t="shared" si="0"/>
        <v>46599.8379</v>
      </c>
      <c r="N36" s="5">
        <f t="shared" si="11"/>
        <v>1.9017151775763332</v>
      </c>
      <c r="O36" s="3">
        <f>693.9*N36/100</f>
        <v>13.196001617202176</v>
      </c>
      <c r="P36" s="4">
        <f t="shared" si="12"/>
        <v>7257.800889461197</v>
      </c>
      <c r="Q36" s="7">
        <f t="shared" si="13"/>
        <v>72.61600161720217</v>
      </c>
      <c r="R36" s="12">
        <v>700</v>
      </c>
      <c r="S36" s="12">
        <v>700</v>
      </c>
      <c r="T36" s="12">
        <f t="shared" si="2"/>
        <v>39938.80088946119</v>
      </c>
      <c r="U36" s="15">
        <v>490</v>
      </c>
      <c r="V36" s="41">
        <f t="shared" si="3"/>
        <v>35581.840792429066</v>
      </c>
      <c r="W36" s="17" t="s">
        <v>77</v>
      </c>
      <c r="X36" s="42">
        <v>150</v>
      </c>
      <c r="Y36" s="122">
        <f t="shared" si="4"/>
        <v>35781.840792429066</v>
      </c>
    </row>
    <row r="37" spans="1:25" ht="13.5" thickBot="1">
      <c r="A37" s="11">
        <f t="shared" si="5"/>
        <v>29</v>
      </c>
      <c r="B37" s="1" t="s">
        <v>38</v>
      </c>
      <c r="C37" s="2">
        <v>1</v>
      </c>
      <c r="D37" s="2" t="s">
        <v>82</v>
      </c>
      <c r="E37" s="3">
        <v>50.03</v>
      </c>
      <c r="F37" s="4">
        <v>550</v>
      </c>
      <c r="G37" s="5">
        <v>0.96</v>
      </c>
      <c r="H37" s="5">
        <v>0.94</v>
      </c>
      <c r="I37" s="5">
        <v>1</v>
      </c>
      <c r="J37" s="5">
        <v>1</v>
      </c>
      <c r="K37" s="5">
        <v>1.5</v>
      </c>
      <c r="L37" s="5">
        <v>1</v>
      </c>
      <c r="M37" s="6">
        <f>E37*F37*G37*H37*I37*J37*K37*L37</f>
        <v>37246.3344</v>
      </c>
      <c r="N37" s="5">
        <f>M37/2549854*100</f>
        <v>1.4607241983266492</v>
      </c>
      <c r="O37" s="3">
        <f>517.71*N37/100</f>
        <v>7.562315247156896</v>
      </c>
      <c r="P37" s="4">
        <f>O37*F37</f>
        <v>4159.2733859362925</v>
      </c>
      <c r="Q37" s="7">
        <f>E37+O37</f>
        <v>57.5923152471569</v>
      </c>
      <c r="R37" s="12">
        <v>510</v>
      </c>
      <c r="S37" s="12">
        <v>530</v>
      </c>
      <c r="T37" s="12">
        <f t="shared" si="2"/>
        <v>31675.773385936292</v>
      </c>
      <c r="U37" s="12">
        <v>490</v>
      </c>
      <c r="V37" s="18">
        <f t="shared" si="3"/>
        <v>28220.23447110688</v>
      </c>
      <c r="W37" s="16" t="s">
        <v>77</v>
      </c>
      <c r="X37" s="19">
        <v>230</v>
      </c>
      <c r="Y37" s="121">
        <f t="shared" si="4"/>
        <v>28500.23447110688</v>
      </c>
    </row>
    <row r="38" spans="1:25" ht="13.5" thickBot="1">
      <c r="A38" s="11">
        <f t="shared" si="5"/>
        <v>30</v>
      </c>
      <c r="B38" s="1" t="s">
        <v>39</v>
      </c>
      <c r="C38" s="2">
        <v>1</v>
      </c>
      <c r="D38" s="2" t="s">
        <v>76</v>
      </c>
      <c r="E38" s="3">
        <v>66.94</v>
      </c>
      <c r="F38" s="4">
        <v>550</v>
      </c>
      <c r="G38" s="5">
        <v>0.99</v>
      </c>
      <c r="H38" s="5">
        <v>0.94</v>
      </c>
      <c r="I38" s="5">
        <v>1</v>
      </c>
      <c r="J38" s="5">
        <v>1</v>
      </c>
      <c r="K38" s="5">
        <v>1.5</v>
      </c>
      <c r="L38" s="5">
        <v>1</v>
      </c>
      <c r="M38" s="6">
        <f>E38*F38*G38*H38*I38*J38*K38*L38</f>
        <v>51392.85029999999</v>
      </c>
      <c r="N38" s="5">
        <f>M38/2549854*100</f>
        <v>2.015521292591654</v>
      </c>
      <c r="O38" s="3">
        <f>517.71*N38/100</f>
        <v>10.434555283876252</v>
      </c>
      <c r="P38" s="4">
        <f>O38*F38</f>
        <v>5739.005406131939</v>
      </c>
      <c r="Q38" s="7">
        <f>E38+O38</f>
        <v>77.37455528387625</v>
      </c>
      <c r="R38" s="12">
        <v>510</v>
      </c>
      <c r="S38" s="12">
        <v>530</v>
      </c>
      <c r="T38" s="12">
        <f t="shared" si="2"/>
        <v>42556.00540613194</v>
      </c>
      <c r="U38" s="12">
        <v>490</v>
      </c>
      <c r="V38" s="18">
        <f t="shared" si="3"/>
        <v>37913.53208909936</v>
      </c>
      <c r="W38" s="16" t="s">
        <v>77</v>
      </c>
      <c r="X38" s="19">
        <v>80</v>
      </c>
      <c r="Y38" s="121">
        <f t="shared" si="4"/>
        <v>38043.53208909936</v>
      </c>
    </row>
    <row r="39" spans="1:25" ht="13.5" thickBot="1">
      <c r="A39" s="11">
        <f t="shared" si="5"/>
        <v>31</v>
      </c>
      <c r="B39" s="1" t="s">
        <v>40</v>
      </c>
      <c r="C39" s="2">
        <v>2</v>
      </c>
      <c r="D39" s="2" t="s">
        <v>82</v>
      </c>
      <c r="E39" s="3">
        <v>50.25</v>
      </c>
      <c r="F39" s="4">
        <v>550</v>
      </c>
      <c r="G39" s="5">
        <v>0.96</v>
      </c>
      <c r="H39" s="5">
        <v>1.03</v>
      </c>
      <c r="I39" s="5">
        <v>1</v>
      </c>
      <c r="J39" s="5">
        <v>1</v>
      </c>
      <c r="K39" s="5">
        <v>1.5</v>
      </c>
      <c r="L39" s="5">
        <v>1</v>
      </c>
      <c r="M39" s="6">
        <f>E39*F39*G39*H39*I39*J39*K39*L39</f>
        <v>40991.94</v>
      </c>
      <c r="N39" s="5">
        <f>M39/2549854*100</f>
        <v>1.607619102897656</v>
      </c>
      <c r="O39" s="3">
        <f>517.71*N39/100</f>
        <v>8.322804857611455</v>
      </c>
      <c r="P39" s="4">
        <f>O39*F39</f>
        <v>4577.5426716863</v>
      </c>
      <c r="Q39" s="7">
        <f>E39+O39</f>
        <v>58.57280485761146</v>
      </c>
      <c r="R39" s="12">
        <v>550</v>
      </c>
      <c r="S39" s="12">
        <v>550</v>
      </c>
      <c r="T39" s="12">
        <f t="shared" si="2"/>
        <v>32215.042671686304</v>
      </c>
      <c r="U39" s="12">
        <v>490</v>
      </c>
      <c r="V39" s="18">
        <f t="shared" si="3"/>
        <v>28700.674380229615</v>
      </c>
      <c r="W39" s="16" t="s">
        <v>77</v>
      </c>
      <c r="X39" s="19">
        <v>90</v>
      </c>
      <c r="Y39" s="121">
        <f t="shared" si="4"/>
        <v>28840.674380229615</v>
      </c>
    </row>
    <row r="40" spans="1:25" ht="13.5" thickBot="1">
      <c r="A40" s="11">
        <f t="shared" si="5"/>
        <v>32</v>
      </c>
      <c r="B40" s="1" t="s">
        <v>41</v>
      </c>
      <c r="C40" s="2">
        <v>2</v>
      </c>
      <c r="D40" s="2" t="s">
        <v>83</v>
      </c>
      <c r="E40" s="3">
        <v>83.4</v>
      </c>
      <c r="F40" s="4">
        <v>550</v>
      </c>
      <c r="G40" s="5">
        <v>1</v>
      </c>
      <c r="H40" s="5">
        <v>1.03</v>
      </c>
      <c r="I40" s="5">
        <v>1</v>
      </c>
      <c r="J40" s="5">
        <v>1</v>
      </c>
      <c r="K40" s="5">
        <v>1.5</v>
      </c>
      <c r="L40" s="5">
        <v>1</v>
      </c>
      <c r="M40" s="6">
        <f>E40*F40*G40*H40*I40*J40*K40*L40</f>
        <v>70869.15</v>
      </c>
      <c r="N40" s="5">
        <f>M40/2549854*100</f>
        <v>2.7793414838653505</v>
      </c>
      <c r="O40" s="3">
        <f>517.71*N40/100</f>
        <v>14.388928796119307</v>
      </c>
      <c r="P40" s="4">
        <f>O40*F40</f>
        <v>7913.910837865619</v>
      </c>
      <c r="Q40" s="7">
        <f>E40+O40</f>
        <v>97.78892879611931</v>
      </c>
      <c r="R40" s="12">
        <v>495</v>
      </c>
      <c r="S40" s="12">
        <v>495</v>
      </c>
      <c r="T40" s="12">
        <f t="shared" si="2"/>
        <v>53783.91083786562</v>
      </c>
      <c r="U40" s="12">
        <v>490</v>
      </c>
      <c r="V40" s="18">
        <f t="shared" si="3"/>
        <v>47916.57511009846</v>
      </c>
      <c r="W40" s="16" t="s">
        <v>77</v>
      </c>
      <c r="X40" s="27">
        <v>80</v>
      </c>
      <c r="Y40" s="121">
        <f t="shared" si="4"/>
        <v>48046.57511009846</v>
      </c>
    </row>
    <row r="41" spans="1:25" ht="12.75">
      <c r="A41" s="11">
        <f t="shared" si="5"/>
        <v>33</v>
      </c>
      <c r="B41" s="1" t="s">
        <v>44</v>
      </c>
      <c r="C41" s="2">
        <v>3</v>
      </c>
      <c r="D41" s="2" t="s">
        <v>83</v>
      </c>
      <c r="E41" s="3">
        <v>86.69</v>
      </c>
      <c r="F41" s="4">
        <v>550</v>
      </c>
      <c r="G41" s="5">
        <v>1</v>
      </c>
      <c r="H41" s="5">
        <v>1.03</v>
      </c>
      <c r="I41" s="5">
        <v>1</v>
      </c>
      <c r="J41" s="5">
        <v>1</v>
      </c>
      <c r="K41" s="5">
        <v>1.5</v>
      </c>
      <c r="L41" s="5">
        <v>1</v>
      </c>
      <c r="M41" s="6">
        <f>E41*F41*G41*H41*I41*J41*K41*L41</f>
        <v>73664.8275</v>
      </c>
      <c r="N41" s="5">
        <f>M41/2549854*100</f>
        <v>2.8889821730969696</v>
      </c>
      <c r="O41" s="3">
        <f>517.71*N41/100</f>
        <v>14.956549608340321</v>
      </c>
      <c r="P41" s="4">
        <f>O41*F41</f>
        <v>8226.102284587176</v>
      </c>
      <c r="Q41" s="7">
        <f>E41+O41</f>
        <v>101.64654960834032</v>
      </c>
      <c r="R41" s="12">
        <v>550</v>
      </c>
      <c r="S41" s="12">
        <v>620</v>
      </c>
      <c r="T41" s="12">
        <f t="shared" si="2"/>
        <v>55905.60228458718</v>
      </c>
      <c r="U41" s="12">
        <v>490</v>
      </c>
      <c r="V41" s="18">
        <f t="shared" si="3"/>
        <v>49806.809308086755</v>
      </c>
      <c r="W41" s="16" t="s">
        <v>77</v>
      </c>
      <c r="X41" s="19">
        <v>150</v>
      </c>
      <c r="Y41" s="121">
        <v>49995</v>
      </c>
    </row>
    <row r="42" spans="1:25" ht="12.75">
      <c r="A42" s="11">
        <f t="shared" si="5"/>
        <v>34</v>
      </c>
      <c r="B42" s="1" t="s">
        <v>95</v>
      </c>
      <c r="C42" s="45">
        <v>4</v>
      </c>
      <c r="D42" s="2" t="s">
        <v>83</v>
      </c>
      <c r="E42" s="46">
        <v>86.69</v>
      </c>
      <c r="F42" s="47"/>
      <c r="G42" s="48"/>
      <c r="H42" s="48"/>
      <c r="I42" s="48"/>
      <c r="J42" s="48"/>
      <c r="K42" s="48"/>
      <c r="L42" s="48"/>
      <c r="M42" s="49"/>
      <c r="N42" s="48"/>
      <c r="O42" s="46">
        <v>14.96</v>
      </c>
      <c r="P42" s="47"/>
      <c r="Q42" s="50">
        <v>101.65</v>
      </c>
      <c r="R42" s="40"/>
      <c r="S42" s="40"/>
      <c r="T42" s="12">
        <v>55906</v>
      </c>
      <c r="U42" s="40"/>
      <c r="V42" s="51"/>
      <c r="W42" s="52"/>
      <c r="Y42" s="123">
        <v>49995</v>
      </c>
    </row>
    <row r="43" spans="1:25" s="28" customFormat="1" ht="13.5" thickBot="1">
      <c r="A43" s="11">
        <f t="shared" si="5"/>
        <v>35</v>
      </c>
      <c r="B43" s="44" t="s">
        <v>68</v>
      </c>
      <c r="C43" s="45">
        <v>1</v>
      </c>
      <c r="D43" s="45" t="s">
        <v>83</v>
      </c>
      <c r="E43" s="45">
        <v>97</v>
      </c>
      <c r="F43" s="53"/>
      <c r="G43" s="53"/>
      <c r="H43" s="53"/>
      <c r="I43" s="53"/>
      <c r="J43" s="53"/>
      <c r="K43" s="53"/>
      <c r="L43" s="53"/>
      <c r="M43" s="53"/>
      <c r="N43" s="53"/>
      <c r="O43" s="45">
        <v>15.27</v>
      </c>
      <c r="P43" s="53"/>
      <c r="Q43" s="45">
        <v>112.27</v>
      </c>
      <c r="R43" s="45">
        <v>510</v>
      </c>
      <c r="S43" s="45">
        <v>530</v>
      </c>
      <c r="T43" s="40">
        <f aca="true" t="shared" si="14" ref="T43:T66">Q43*550</f>
        <v>61748.5</v>
      </c>
      <c r="U43" s="40">
        <v>490</v>
      </c>
      <c r="V43" s="51">
        <f aca="true" t="shared" si="15" ref="V43:V67">Q43*490</f>
        <v>55012.299999999996</v>
      </c>
      <c r="W43" s="52" t="s">
        <v>77</v>
      </c>
      <c r="X43" s="19">
        <v>250</v>
      </c>
      <c r="Y43" s="123">
        <f t="shared" si="4"/>
        <v>55312.299999999996</v>
      </c>
    </row>
    <row r="44" spans="1:25" s="28" customFormat="1" ht="13.5" thickBot="1">
      <c r="A44" s="11">
        <f t="shared" si="5"/>
        <v>36</v>
      </c>
      <c r="B44" s="1" t="s">
        <v>69</v>
      </c>
      <c r="C44" s="2">
        <v>2</v>
      </c>
      <c r="D44" s="2" t="s">
        <v>82</v>
      </c>
      <c r="E44" s="2">
        <v>50.61</v>
      </c>
      <c r="F44" s="8"/>
      <c r="G44" s="8"/>
      <c r="H44" s="8"/>
      <c r="I44" s="8"/>
      <c r="J44" s="8"/>
      <c r="K44" s="8"/>
      <c r="L44" s="8"/>
      <c r="M44" s="8"/>
      <c r="N44" s="8"/>
      <c r="O44" s="2">
        <v>8.38</v>
      </c>
      <c r="P44" s="8"/>
      <c r="Q44" s="2">
        <v>58.99</v>
      </c>
      <c r="R44" s="2">
        <v>575</v>
      </c>
      <c r="S44" s="2">
        <v>575</v>
      </c>
      <c r="T44" s="12">
        <f t="shared" si="14"/>
        <v>32444.5</v>
      </c>
      <c r="U44" s="12">
        <v>490</v>
      </c>
      <c r="V44" s="18">
        <f t="shared" si="15"/>
        <v>28905.100000000002</v>
      </c>
      <c r="W44" s="16" t="s">
        <v>77</v>
      </c>
      <c r="X44" s="19">
        <v>85</v>
      </c>
      <c r="Y44" s="121">
        <f t="shared" si="4"/>
        <v>29040.100000000002</v>
      </c>
    </row>
    <row r="45" spans="1:25" ht="13.5" thickBot="1">
      <c r="A45" s="11">
        <f t="shared" si="5"/>
        <v>37</v>
      </c>
      <c r="B45" s="1" t="s">
        <v>70</v>
      </c>
      <c r="C45" s="2">
        <v>2</v>
      </c>
      <c r="D45" s="2" t="s">
        <v>76</v>
      </c>
      <c r="E45" s="2">
        <v>56.53</v>
      </c>
      <c r="F45" s="8"/>
      <c r="G45" s="8"/>
      <c r="H45" s="8"/>
      <c r="I45" s="8"/>
      <c r="J45" s="8"/>
      <c r="K45" s="8"/>
      <c r="L45" s="8"/>
      <c r="M45" s="8"/>
      <c r="N45" s="8"/>
      <c r="O45" s="2">
        <v>9.75</v>
      </c>
      <c r="P45" s="8"/>
      <c r="Q45" s="2">
        <v>66.28</v>
      </c>
      <c r="R45" s="2">
        <v>575</v>
      </c>
      <c r="S45" s="2">
        <v>575</v>
      </c>
      <c r="T45" s="12">
        <f t="shared" si="14"/>
        <v>36454</v>
      </c>
      <c r="U45" s="12">
        <v>490</v>
      </c>
      <c r="V45" s="18">
        <f t="shared" si="15"/>
        <v>32477.2</v>
      </c>
      <c r="W45" s="16" t="s">
        <v>77</v>
      </c>
      <c r="X45" s="19">
        <v>120</v>
      </c>
      <c r="Y45" s="121">
        <f t="shared" si="4"/>
        <v>32647.2</v>
      </c>
    </row>
    <row r="46" spans="1:25" ht="13.5" thickBot="1">
      <c r="A46" s="11">
        <f t="shared" si="5"/>
        <v>38</v>
      </c>
      <c r="B46" s="1" t="s">
        <v>96</v>
      </c>
      <c r="C46" s="2">
        <v>4</v>
      </c>
      <c r="D46" s="2" t="s">
        <v>83</v>
      </c>
      <c r="E46" s="2">
        <v>84.98</v>
      </c>
      <c r="F46" s="8"/>
      <c r="G46" s="8"/>
      <c r="H46" s="8"/>
      <c r="I46" s="8"/>
      <c r="J46" s="8"/>
      <c r="K46" s="8"/>
      <c r="L46" s="8"/>
      <c r="M46" s="8"/>
      <c r="N46" s="8"/>
      <c r="O46" s="2">
        <v>14.86</v>
      </c>
      <c r="P46" s="8"/>
      <c r="Q46" s="2">
        <v>99.64</v>
      </c>
      <c r="R46" s="2"/>
      <c r="S46" s="2"/>
      <c r="T46" s="12">
        <v>54689</v>
      </c>
      <c r="U46" s="12"/>
      <c r="V46" s="18"/>
      <c r="W46" s="16"/>
      <c r="Y46" s="121">
        <v>48824</v>
      </c>
    </row>
    <row r="47" spans="1:25" ht="12.75">
      <c r="A47" s="11">
        <f t="shared" si="5"/>
        <v>39</v>
      </c>
      <c r="B47" s="71" t="s">
        <v>45</v>
      </c>
      <c r="C47" s="54">
        <v>6</v>
      </c>
      <c r="D47" s="54" t="s">
        <v>76</v>
      </c>
      <c r="E47" s="55">
        <v>69.86</v>
      </c>
      <c r="F47" s="59">
        <v>550</v>
      </c>
      <c r="G47" s="56">
        <v>0.96</v>
      </c>
      <c r="H47" s="56">
        <v>0.97</v>
      </c>
      <c r="I47" s="57">
        <v>1</v>
      </c>
      <c r="J47" s="57">
        <v>1</v>
      </c>
      <c r="K47" s="57">
        <v>1.5</v>
      </c>
      <c r="L47" s="57">
        <v>1</v>
      </c>
      <c r="M47" s="58">
        <f>E47*F47*G47*H47*I47*J47*K47*L47</f>
        <v>53669.2464</v>
      </c>
      <c r="N47" s="57">
        <f>M47/2549854*100</f>
        <v>2.1047968393484493</v>
      </c>
      <c r="O47" s="55">
        <f>517.71*N47/100</f>
        <v>10.896743716990857</v>
      </c>
      <c r="P47" s="59">
        <f>O47*F47</f>
        <v>5993.2090443449715</v>
      </c>
      <c r="Q47" s="60">
        <f>E47+O47</f>
        <v>80.75674371699085</v>
      </c>
      <c r="R47" s="61">
        <v>700</v>
      </c>
      <c r="S47" s="61">
        <v>700</v>
      </c>
      <c r="T47" s="61">
        <f t="shared" si="14"/>
        <v>44416.20904434497</v>
      </c>
      <c r="U47" s="61">
        <v>490</v>
      </c>
      <c r="V47" s="62">
        <f t="shared" si="15"/>
        <v>39570.80442132552</v>
      </c>
      <c r="W47" s="68" t="s">
        <v>77</v>
      </c>
      <c r="X47" s="19">
        <v>200</v>
      </c>
      <c r="Y47" s="124">
        <f t="shared" si="4"/>
        <v>39820.80442132552</v>
      </c>
    </row>
    <row r="48" spans="1:25" ht="12.75">
      <c r="A48" s="11">
        <f t="shared" si="5"/>
        <v>40</v>
      </c>
      <c r="B48" s="1" t="s">
        <v>93</v>
      </c>
      <c r="C48" s="2">
        <v>6</v>
      </c>
      <c r="D48" s="2" t="s">
        <v>82</v>
      </c>
      <c r="E48" s="3">
        <v>42.48</v>
      </c>
      <c r="F48" s="4"/>
      <c r="G48" s="8"/>
      <c r="H48" s="8"/>
      <c r="I48" s="5"/>
      <c r="J48" s="5"/>
      <c r="K48" s="5"/>
      <c r="L48" s="5"/>
      <c r="M48" s="6"/>
      <c r="N48" s="5"/>
      <c r="O48" s="3">
        <v>6.63</v>
      </c>
      <c r="P48" s="4"/>
      <c r="Q48" s="7">
        <f>E48+O48</f>
        <v>49.11</v>
      </c>
      <c r="R48" s="12"/>
      <c r="S48" s="12"/>
      <c r="T48" s="12">
        <v>27700</v>
      </c>
      <c r="U48" s="12"/>
      <c r="V48" s="18"/>
      <c r="W48" s="65"/>
      <c r="X48" s="80"/>
      <c r="Y48" s="125">
        <v>24995</v>
      </c>
    </row>
    <row r="49" spans="1:25" ht="12.75">
      <c r="A49" s="11">
        <f t="shared" si="5"/>
        <v>41</v>
      </c>
      <c r="B49" s="1" t="s">
        <v>46</v>
      </c>
      <c r="C49" s="2">
        <v>6</v>
      </c>
      <c r="D49" s="2" t="s">
        <v>76</v>
      </c>
      <c r="E49" s="3">
        <v>69.53</v>
      </c>
      <c r="F49" s="4">
        <v>550</v>
      </c>
      <c r="G49" s="5">
        <v>1</v>
      </c>
      <c r="H49" s="8">
        <v>0.97</v>
      </c>
      <c r="I49" s="5">
        <v>1</v>
      </c>
      <c r="J49" s="5">
        <v>1</v>
      </c>
      <c r="K49" s="5">
        <v>1.5</v>
      </c>
      <c r="L49" s="5">
        <v>1</v>
      </c>
      <c r="M49" s="6">
        <f>E49*F49*G49*H49*I49*J49*K49*L49</f>
        <v>55641.38249999999</v>
      </c>
      <c r="N49" s="5">
        <f>M49/2549854*100</f>
        <v>2.1821399382082265</v>
      </c>
      <c r="O49" s="3">
        <f>517.71*N49/100</f>
        <v>11.29715667409781</v>
      </c>
      <c r="P49" s="4">
        <f>O49*F49</f>
        <v>6213.4361707537955</v>
      </c>
      <c r="Q49" s="7">
        <f>E49+O49</f>
        <v>80.82715667409781</v>
      </c>
      <c r="R49" s="12">
        <v>700</v>
      </c>
      <c r="S49" s="12">
        <v>700</v>
      </c>
      <c r="T49" s="12">
        <f t="shared" si="14"/>
        <v>44454.9361707538</v>
      </c>
      <c r="U49" s="12">
        <v>490</v>
      </c>
      <c r="V49" s="18">
        <f t="shared" si="15"/>
        <v>39605.30677030793</v>
      </c>
      <c r="W49" s="65" t="s">
        <v>77</v>
      </c>
      <c r="X49" s="80">
        <v>190</v>
      </c>
      <c r="Y49" s="125">
        <f t="shared" si="4"/>
        <v>39845.30677030793</v>
      </c>
    </row>
    <row r="50" spans="1:25" ht="12.75">
      <c r="A50" s="11">
        <f t="shared" si="5"/>
        <v>42</v>
      </c>
      <c r="B50" s="1" t="s">
        <v>71</v>
      </c>
      <c r="C50" s="2">
        <v>1</v>
      </c>
      <c r="D50" s="2" t="s">
        <v>85</v>
      </c>
      <c r="E50" s="2">
        <v>67.67</v>
      </c>
      <c r="F50" s="8"/>
      <c r="G50" s="8"/>
      <c r="H50" s="8"/>
      <c r="I50" s="8"/>
      <c r="J50" s="8"/>
      <c r="K50" s="8"/>
      <c r="L50" s="8"/>
      <c r="M50" s="8"/>
      <c r="N50" s="8"/>
      <c r="O50" s="2">
        <v>10.65</v>
      </c>
      <c r="P50" s="8"/>
      <c r="Q50" s="2">
        <v>78.32</v>
      </c>
      <c r="R50" s="2">
        <v>550</v>
      </c>
      <c r="S50" s="2">
        <v>550</v>
      </c>
      <c r="T50" s="12">
        <f t="shared" si="14"/>
        <v>43075.99999999999</v>
      </c>
      <c r="U50" s="12">
        <v>490</v>
      </c>
      <c r="V50" s="18">
        <f t="shared" si="15"/>
        <v>38376.799999999996</v>
      </c>
      <c r="W50" s="65" t="s">
        <v>77</v>
      </c>
      <c r="X50" s="80">
        <v>100</v>
      </c>
      <c r="Y50" s="125">
        <f t="shared" si="4"/>
        <v>38526.799999999996</v>
      </c>
    </row>
    <row r="51" spans="1:25" ht="12.75">
      <c r="A51" s="11">
        <f t="shared" si="5"/>
        <v>43</v>
      </c>
      <c r="B51" s="1" t="s">
        <v>72</v>
      </c>
      <c r="C51" s="2">
        <v>1</v>
      </c>
      <c r="D51" s="2" t="s">
        <v>82</v>
      </c>
      <c r="E51" s="2">
        <v>52.37</v>
      </c>
      <c r="F51" s="8"/>
      <c r="G51" s="8"/>
      <c r="H51" s="8"/>
      <c r="I51" s="8"/>
      <c r="J51" s="8"/>
      <c r="K51" s="8"/>
      <c r="L51" s="8"/>
      <c r="M51" s="8"/>
      <c r="N51" s="8"/>
      <c r="O51" s="2">
        <v>7.92</v>
      </c>
      <c r="P51" s="8"/>
      <c r="Q51" s="2">
        <v>60.29</v>
      </c>
      <c r="R51" s="2">
        <v>550</v>
      </c>
      <c r="S51" s="2">
        <v>550</v>
      </c>
      <c r="T51" s="12">
        <f t="shared" si="14"/>
        <v>33159.5</v>
      </c>
      <c r="U51" s="12">
        <v>490</v>
      </c>
      <c r="V51" s="18">
        <f t="shared" si="15"/>
        <v>29542.1</v>
      </c>
      <c r="W51" s="65" t="s">
        <v>77</v>
      </c>
      <c r="X51" s="80">
        <v>150</v>
      </c>
      <c r="Y51" s="125">
        <f aca="true" t="shared" si="16" ref="Y51:Y72">V51+X51+50</f>
        <v>29742.1</v>
      </c>
    </row>
    <row r="52" spans="1:25" ht="13.5" thickBot="1">
      <c r="A52" s="11">
        <f t="shared" si="5"/>
        <v>44</v>
      </c>
      <c r="B52" s="44" t="s">
        <v>42</v>
      </c>
      <c r="C52" s="45">
        <v>2</v>
      </c>
      <c r="D52" s="45" t="s">
        <v>82</v>
      </c>
      <c r="E52" s="46">
        <v>52.34</v>
      </c>
      <c r="F52" s="47">
        <v>550</v>
      </c>
      <c r="G52" s="48">
        <v>0.96</v>
      </c>
      <c r="H52" s="48">
        <v>1.03</v>
      </c>
      <c r="I52" s="48">
        <v>1</v>
      </c>
      <c r="J52" s="48">
        <v>1</v>
      </c>
      <c r="K52" s="48">
        <v>1.5</v>
      </c>
      <c r="L52" s="48">
        <v>1</v>
      </c>
      <c r="M52" s="49">
        <f>E52*F52*G52*H52*I52*J52*K52*L52</f>
        <v>42696.87840000001</v>
      </c>
      <c r="N52" s="48">
        <f>M52/2549854*100</f>
        <v>1.6744832606102156</v>
      </c>
      <c r="O52" s="46">
        <f>517.71*N52/100</f>
        <v>8.668967288505149</v>
      </c>
      <c r="P52" s="47">
        <f>O52*F52</f>
        <v>4767.932008677832</v>
      </c>
      <c r="Q52" s="50">
        <f>E52+O52</f>
        <v>61.008967288505154</v>
      </c>
      <c r="R52" s="40">
        <v>550</v>
      </c>
      <c r="S52" s="40">
        <v>600</v>
      </c>
      <c r="T52" s="40">
        <f t="shared" si="14"/>
        <v>33554.93200867783</v>
      </c>
      <c r="U52" s="40">
        <v>490</v>
      </c>
      <c r="V52" s="51">
        <f t="shared" si="15"/>
        <v>29894.393971367525</v>
      </c>
      <c r="W52" s="52" t="s">
        <v>77</v>
      </c>
      <c r="X52" s="19">
        <v>100</v>
      </c>
      <c r="Y52" s="123">
        <f t="shared" si="16"/>
        <v>30044.393971367525</v>
      </c>
    </row>
    <row r="53" spans="1:25" ht="13.5" thickBot="1">
      <c r="A53" s="11">
        <f t="shared" si="5"/>
        <v>45</v>
      </c>
      <c r="B53" s="1" t="s">
        <v>43</v>
      </c>
      <c r="C53" s="2">
        <v>2</v>
      </c>
      <c r="D53" s="2" t="s">
        <v>76</v>
      </c>
      <c r="E53" s="3">
        <v>60.81</v>
      </c>
      <c r="F53" s="4">
        <v>550</v>
      </c>
      <c r="G53" s="5">
        <v>1</v>
      </c>
      <c r="H53" s="5">
        <v>1.03</v>
      </c>
      <c r="I53" s="5">
        <v>1</v>
      </c>
      <c r="J53" s="5">
        <v>1</v>
      </c>
      <c r="K53" s="5">
        <v>1.5</v>
      </c>
      <c r="L53" s="5">
        <v>1</v>
      </c>
      <c r="M53" s="6">
        <f>E53*F53*G53*H53*I53*J53*K53*L53</f>
        <v>51673.2975</v>
      </c>
      <c r="N53" s="5">
        <f>M53/2549854*100</f>
        <v>2.026519851724844</v>
      </c>
      <c r="O53" s="3">
        <f>517.71*N53/100</f>
        <v>10.49149592436469</v>
      </c>
      <c r="P53" s="4">
        <f>O53*F53</f>
        <v>5770.32275840058</v>
      </c>
      <c r="Q53" s="7">
        <f>E53+O53</f>
        <v>71.30149592436469</v>
      </c>
      <c r="R53" s="12">
        <v>550</v>
      </c>
      <c r="S53" s="12">
        <v>600</v>
      </c>
      <c r="T53" s="12">
        <f t="shared" si="14"/>
        <v>39215.82275840058</v>
      </c>
      <c r="U53" s="12">
        <v>490</v>
      </c>
      <c r="V53" s="18">
        <f t="shared" si="15"/>
        <v>34937.733002938694</v>
      </c>
      <c r="W53" s="16" t="s">
        <v>77</v>
      </c>
      <c r="X53" s="19">
        <v>60</v>
      </c>
      <c r="Y53" s="121">
        <f t="shared" si="16"/>
        <v>35047.733002938694</v>
      </c>
    </row>
    <row r="54" spans="1:25" ht="12.75">
      <c r="A54" s="11">
        <f t="shared" si="5"/>
        <v>46</v>
      </c>
      <c r="B54" s="1" t="s">
        <v>101</v>
      </c>
      <c r="C54" s="2">
        <v>2</v>
      </c>
      <c r="D54" s="2" t="s">
        <v>83</v>
      </c>
      <c r="E54" s="3">
        <v>86.69</v>
      </c>
      <c r="F54" s="4"/>
      <c r="G54" s="5"/>
      <c r="H54" s="5"/>
      <c r="I54" s="5"/>
      <c r="J54" s="5"/>
      <c r="K54" s="5"/>
      <c r="L54" s="5"/>
      <c r="M54" s="6"/>
      <c r="N54" s="5"/>
      <c r="O54" s="3">
        <v>14.96</v>
      </c>
      <c r="P54" s="4"/>
      <c r="Q54" s="7">
        <v>101.65</v>
      </c>
      <c r="R54" s="12"/>
      <c r="S54" s="12"/>
      <c r="T54" s="12">
        <v>55359</v>
      </c>
      <c r="U54" s="12"/>
      <c r="V54" s="18"/>
      <c r="W54" s="16"/>
      <c r="Y54" s="121">
        <v>49949</v>
      </c>
    </row>
    <row r="55" spans="1:25" ht="12.75">
      <c r="A55" s="11">
        <f t="shared" si="5"/>
        <v>47</v>
      </c>
      <c r="B55" s="44" t="s">
        <v>47</v>
      </c>
      <c r="C55" s="45">
        <v>1</v>
      </c>
      <c r="D55" s="45" t="s">
        <v>76</v>
      </c>
      <c r="E55" s="46">
        <v>53.59</v>
      </c>
      <c r="F55" s="47">
        <v>550</v>
      </c>
      <c r="G55" s="48">
        <v>0.98</v>
      </c>
      <c r="H55" s="48">
        <v>0.94</v>
      </c>
      <c r="I55" s="48">
        <v>1</v>
      </c>
      <c r="J55" s="48">
        <v>1</v>
      </c>
      <c r="K55" s="48">
        <v>1.5</v>
      </c>
      <c r="L55" s="48">
        <v>1</v>
      </c>
      <c r="M55" s="49">
        <f aca="true" t="shared" si="17" ref="M55:M72">E55*F55*G55*H55*I55*J55*K55*L55</f>
        <v>40727.8641</v>
      </c>
      <c r="N55" s="48">
        <f>M55/2404085*100</f>
        <v>1.6941108197089536</v>
      </c>
      <c r="O55" s="46">
        <f>399.47*N55/100</f>
        <v>6.767464491491357</v>
      </c>
      <c r="P55" s="47">
        <f>O55*F55</f>
        <v>3722.1054703202467</v>
      </c>
      <c r="Q55" s="50">
        <f>E55+O55</f>
        <v>60.35746449149136</v>
      </c>
      <c r="R55" s="40">
        <v>510</v>
      </c>
      <c r="S55" s="40">
        <v>540</v>
      </c>
      <c r="T55" s="40">
        <f t="shared" si="14"/>
        <v>33196.605470320246</v>
      </c>
      <c r="U55" s="40">
        <v>490</v>
      </c>
      <c r="V55" s="51">
        <f t="shared" si="15"/>
        <v>29575.157600830767</v>
      </c>
      <c r="W55" s="52" t="s">
        <v>77</v>
      </c>
      <c r="X55" s="19">
        <v>180</v>
      </c>
      <c r="Y55" s="123">
        <f t="shared" si="16"/>
        <v>29805.157600830767</v>
      </c>
    </row>
    <row r="56" spans="1:25" ht="12.75">
      <c r="A56" s="11">
        <f t="shared" si="5"/>
        <v>48</v>
      </c>
      <c r="B56" s="1" t="s">
        <v>48</v>
      </c>
      <c r="C56" s="2">
        <v>1</v>
      </c>
      <c r="D56" s="2" t="s">
        <v>76</v>
      </c>
      <c r="E56" s="3">
        <v>59.94</v>
      </c>
      <c r="F56" s="4">
        <v>550</v>
      </c>
      <c r="G56" s="5">
        <v>0.97</v>
      </c>
      <c r="H56" s="5">
        <v>0.94</v>
      </c>
      <c r="I56" s="5">
        <v>1</v>
      </c>
      <c r="J56" s="5">
        <v>1</v>
      </c>
      <c r="K56" s="5">
        <v>1.5</v>
      </c>
      <c r="L56" s="5">
        <v>1</v>
      </c>
      <c r="M56" s="6">
        <f t="shared" si="17"/>
        <v>45088.965899999996</v>
      </c>
      <c r="N56" s="5">
        <f>M56/2404085*100</f>
        <v>1.8755146303063324</v>
      </c>
      <c r="O56" s="3">
        <f aca="true" t="shared" si="18" ref="O56:O72">399.47*N56/100</f>
        <v>7.492118293684706</v>
      </c>
      <c r="P56" s="4">
        <f>O56*F56</f>
        <v>4120.665061526589</v>
      </c>
      <c r="Q56" s="7">
        <f>E56+O56</f>
        <v>67.43211829368471</v>
      </c>
      <c r="R56" s="12">
        <v>510</v>
      </c>
      <c r="S56" s="12">
        <v>540</v>
      </c>
      <c r="T56" s="12">
        <f t="shared" si="14"/>
        <v>37087.66506152659</v>
      </c>
      <c r="U56" s="12">
        <v>490</v>
      </c>
      <c r="V56" s="12">
        <f t="shared" si="15"/>
        <v>33041.73796390551</v>
      </c>
      <c r="W56" s="16" t="s">
        <v>77</v>
      </c>
      <c r="X56" s="19">
        <v>150</v>
      </c>
      <c r="Y56" s="123">
        <f t="shared" si="16"/>
        <v>33241.73796390551</v>
      </c>
    </row>
    <row r="57" spans="1:25" ht="12.75">
      <c r="A57" s="11">
        <f t="shared" si="5"/>
        <v>49</v>
      </c>
      <c r="B57" s="1" t="s">
        <v>49</v>
      </c>
      <c r="C57" s="2">
        <v>1</v>
      </c>
      <c r="D57" s="2" t="s">
        <v>76</v>
      </c>
      <c r="E57" s="3">
        <v>53.82</v>
      </c>
      <c r="F57" s="4">
        <v>550</v>
      </c>
      <c r="G57" s="5">
        <v>0.98</v>
      </c>
      <c r="H57" s="5">
        <v>0.94</v>
      </c>
      <c r="I57" s="5">
        <v>1</v>
      </c>
      <c r="J57" s="5">
        <v>1</v>
      </c>
      <c r="K57" s="5">
        <v>1.5</v>
      </c>
      <c r="L57" s="5">
        <v>1</v>
      </c>
      <c r="M57" s="6">
        <f t="shared" si="17"/>
        <v>40902.661799999994</v>
      </c>
      <c r="N57" s="5">
        <f>M57/2404085*100</f>
        <v>1.7013816815961165</v>
      </c>
      <c r="O57" s="3">
        <f t="shared" si="18"/>
        <v>6.796509403472007</v>
      </c>
      <c r="P57" s="4">
        <f>O57*F57</f>
        <v>3738.080171909604</v>
      </c>
      <c r="Q57" s="7">
        <f>E57+O57</f>
        <v>60.61650940347201</v>
      </c>
      <c r="R57" s="12">
        <v>510</v>
      </c>
      <c r="S57" s="12">
        <v>540</v>
      </c>
      <c r="T57" s="12">
        <f t="shared" si="14"/>
        <v>33339.080171909605</v>
      </c>
      <c r="U57" s="12">
        <v>490</v>
      </c>
      <c r="V57" s="12">
        <f t="shared" si="15"/>
        <v>29702.089607701284</v>
      </c>
      <c r="W57" s="16" t="s">
        <v>77</v>
      </c>
      <c r="X57" s="19">
        <v>90</v>
      </c>
      <c r="Y57" s="123">
        <f t="shared" si="16"/>
        <v>29842.089607701284</v>
      </c>
    </row>
    <row r="58" spans="1:25" ht="13.5" thickBot="1">
      <c r="A58" s="11">
        <f t="shared" si="5"/>
        <v>50</v>
      </c>
      <c r="B58" s="1" t="s">
        <v>92</v>
      </c>
      <c r="C58" s="2">
        <v>1</v>
      </c>
      <c r="D58" s="2" t="s">
        <v>76</v>
      </c>
      <c r="E58" s="3">
        <v>53.82</v>
      </c>
      <c r="F58" s="4"/>
      <c r="G58" s="5"/>
      <c r="H58" s="5"/>
      <c r="I58" s="5"/>
      <c r="J58" s="5"/>
      <c r="K58" s="5"/>
      <c r="L58" s="5"/>
      <c r="M58" s="6"/>
      <c r="N58" s="5"/>
      <c r="O58" s="3">
        <v>6.8</v>
      </c>
      <c r="P58" s="4"/>
      <c r="Q58" s="7">
        <v>60.62</v>
      </c>
      <c r="R58" s="12"/>
      <c r="S58" s="12"/>
      <c r="T58" s="12">
        <v>33339</v>
      </c>
      <c r="U58" s="12"/>
      <c r="V58" s="12"/>
      <c r="W58" s="16"/>
      <c r="Y58" s="123">
        <v>29842</v>
      </c>
    </row>
    <row r="59" spans="1:25" ht="13.5" thickBot="1">
      <c r="A59" s="11">
        <f t="shared" si="5"/>
        <v>51</v>
      </c>
      <c r="B59" s="1" t="s">
        <v>50</v>
      </c>
      <c r="C59" s="2">
        <v>2</v>
      </c>
      <c r="D59" s="2" t="s">
        <v>76</v>
      </c>
      <c r="E59" s="3">
        <v>53.45</v>
      </c>
      <c r="F59" s="4">
        <v>550</v>
      </c>
      <c r="G59" s="5">
        <v>0.98</v>
      </c>
      <c r="H59" s="5">
        <v>1.03</v>
      </c>
      <c r="I59" s="5">
        <v>1</v>
      </c>
      <c r="J59" s="5">
        <v>1</v>
      </c>
      <c r="K59" s="5">
        <v>1.5</v>
      </c>
      <c r="L59" s="5">
        <v>1</v>
      </c>
      <c r="M59" s="6">
        <f t="shared" si="17"/>
        <v>44510.75475</v>
      </c>
      <c r="N59" s="5">
        <f aca="true" t="shared" si="19" ref="N59:N65">M59/2404085*100</f>
        <v>1.8514634361929798</v>
      </c>
      <c r="O59" s="3">
        <f t="shared" si="18"/>
        <v>7.396040988560097</v>
      </c>
      <c r="P59" s="4">
        <f aca="true" t="shared" si="20" ref="P59:P65">O59*F59</f>
        <v>4067.822543708053</v>
      </c>
      <c r="Q59" s="7">
        <f aca="true" t="shared" si="21" ref="Q59:Q65">E59+O59</f>
        <v>60.8460409885601</v>
      </c>
      <c r="R59" s="12">
        <v>510</v>
      </c>
      <c r="S59" s="12">
        <v>575</v>
      </c>
      <c r="T59" s="12">
        <f t="shared" si="14"/>
        <v>33465.322543708055</v>
      </c>
      <c r="U59" s="12">
        <v>490</v>
      </c>
      <c r="V59" s="12">
        <f t="shared" si="15"/>
        <v>29814.56008439445</v>
      </c>
      <c r="W59" s="16" t="s">
        <v>77</v>
      </c>
      <c r="X59" s="19">
        <v>80</v>
      </c>
      <c r="Y59" s="121">
        <f t="shared" si="16"/>
        <v>29944.56008439445</v>
      </c>
    </row>
    <row r="60" spans="1:25" ht="13.5" thickBot="1">
      <c r="A60" s="11">
        <f t="shared" si="5"/>
        <v>52</v>
      </c>
      <c r="B60" s="1" t="s">
        <v>97</v>
      </c>
      <c r="C60" s="2">
        <v>2</v>
      </c>
      <c r="D60" s="2" t="s">
        <v>76</v>
      </c>
      <c r="E60" s="3" t="s">
        <v>98</v>
      </c>
      <c r="F60" s="4"/>
      <c r="G60" s="5"/>
      <c r="H60" s="5"/>
      <c r="I60" s="5"/>
      <c r="J60" s="5"/>
      <c r="K60" s="5"/>
      <c r="L60" s="5"/>
      <c r="M60" s="6"/>
      <c r="N60" s="5"/>
      <c r="O60" s="3" t="s">
        <v>99</v>
      </c>
      <c r="P60" s="4"/>
      <c r="Q60" s="7" t="s">
        <v>100</v>
      </c>
      <c r="R60" s="12"/>
      <c r="S60" s="12"/>
      <c r="T60" s="12">
        <v>39091</v>
      </c>
      <c r="U60" s="12"/>
      <c r="V60" s="12"/>
      <c r="W60" s="16"/>
      <c r="Y60" s="121">
        <v>34946</v>
      </c>
    </row>
    <row r="61" spans="1:25" ht="13.5" thickBot="1">
      <c r="A61" s="11">
        <f t="shared" si="5"/>
        <v>53</v>
      </c>
      <c r="B61" s="1" t="s">
        <v>94</v>
      </c>
      <c r="C61" s="2">
        <v>2</v>
      </c>
      <c r="D61" s="2" t="s">
        <v>82</v>
      </c>
      <c r="E61" s="3">
        <v>49.72</v>
      </c>
      <c r="F61" s="4"/>
      <c r="G61" s="5"/>
      <c r="H61" s="5"/>
      <c r="I61" s="5"/>
      <c r="J61" s="5"/>
      <c r="K61" s="5"/>
      <c r="L61" s="5"/>
      <c r="M61" s="6"/>
      <c r="N61" s="5"/>
      <c r="O61" s="3">
        <v>7.16</v>
      </c>
      <c r="P61" s="4"/>
      <c r="Q61" s="7">
        <v>56.88</v>
      </c>
      <c r="R61" s="12"/>
      <c r="S61" s="12"/>
      <c r="T61" s="12">
        <v>31150</v>
      </c>
      <c r="U61" s="12"/>
      <c r="V61" s="12"/>
      <c r="W61" s="16"/>
      <c r="Y61" s="121">
        <v>27937</v>
      </c>
    </row>
    <row r="62" spans="1:25" ht="13.5" thickBot="1">
      <c r="A62" s="11">
        <f t="shared" si="5"/>
        <v>54</v>
      </c>
      <c r="B62" s="1" t="s">
        <v>51</v>
      </c>
      <c r="C62" s="2">
        <v>2</v>
      </c>
      <c r="D62" s="2" t="s">
        <v>82</v>
      </c>
      <c r="E62" s="3">
        <v>49.47</v>
      </c>
      <c r="F62" s="4">
        <v>550</v>
      </c>
      <c r="G62" s="5">
        <v>1.02</v>
      </c>
      <c r="H62" s="5">
        <v>1.03</v>
      </c>
      <c r="I62" s="5">
        <v>1</v>
      </c>
      <c r="J62" s="5">
        <v>1</v>
      </c>
      <c r="K62" s="5">
        <v>1.5</v>
      </c>
      <c r="L62" s="5">
        <v>1</v>
      </c>
      <c r="M62" s="6">
        <f t="shared" si="17"/>
        <v>42877.87515</v>
      </c>
      <c r="N62" s="5">
        <f t="shared" si="19"/>
        <v>1.7835423934677852</v>
      </c>
      <c r="O62" s="3">
        <f t="shared" si="18"/>
        <v>7.124716799185762</v>
      </c>
      <c r="P62" s="4">
        <f t="shared" si="20"/>
        <v>3918.5942395521693</v>
      </c>
      <c r="Q62" s="7">
        <f t="shared" si="21"/>
        <v>56.59471679918576</v>
      </c>
      <c r="R62" s="12">
        <v>550</v>
      </c>
      <c r="S62" s="12">
        <v>575</v>
      </c>
      <c r="T62" s="12">
        <f t="shared" si="14"/>
        <v>31127.094239552167</v>
      </c>
      <c r="U62" s="12">
        <v>490</v>
      </c>
      <c r="V62" s="12">
        <f t="shared" si="15"/>
        <v>27731.41123160102</v>
      </c>
      <c r="W62" s="16" t="s">
        <v>77</v>
      </c>
      <c r="X62" s="19">
        <v>60</v>
      </c>
      <c r="Y62" s="121">
        <f t="shared" si="16"/>
        <v>27841.41123160102</v>
      </c>
    </row>
    <row r="63" spans="1:25" ht="13.5" thickBot="1">
      <c r="A63" s="11">
        <f t="shared" si="5"/>
        <v>55</v>
      </c>
      <c r="B63" s="1" t="s">
        <v>52</v>
      </c>
      <c r="C63" s="2">
        <v>2</v>
      </c>
      <c r="D63" s="2" t="s">
        <v>76</v>
      </c>
      <c r="E63" s="3">
        <v>60.2</v>
      </c>
      <c r="F63" s="4">
        <v>550</v>
      </c>
      <c r="G63" s="5">
        <v>0.97</v>
      </c>
      <c r="H63" s="5">
        <v>1.03</v>
      </c>
      <c r="I63" s="5">
        <v>1</v>
      </c>
      <c r="J63" s="5">
        <v>1</v>
      </c>
      <c r="K63" s="5">
        <v>1.5</v>
      </c>
      <c r="L63" s="5">
        <v>1</v>
      </c>
      <c r="M63" s="6">
        <f>E63*F63*G63*H63*I63*J63*K63*L63</f>
        <v>49620.3015</v>
      </c>
      <c r="N63" s="5">
        <f t="shared" si="19"/>
        <v>2.063999463413315</v>
      </c>
      <c r="O63" s="3">
        <f t="shared" si="18"/>
        <v>8.245058656497172</v>
      </c>
      <c r="P63" s="4">
        <f t="shared" si="20"/>
        <v>4534.782261073445</v>
      </c>
      <c r="Q63" s="7">
        <f t="shared" si="21"/>
        <v>68.44505865649717</v>
      </c>
      <c r="R63" s="12">
        <v>495</v>
      </c>
      <c r="S63" s="12">
        <v>495</v>
      </c>
      <c r="T63" s="12">
        <f t="shared" si="14"/>
        <v>37644.782261073444</v>
      </c>
      <c r="U63" s="12">
        <v>490</v>
      </c>
      <c r="V63" s="12">
        <f t="shared" si="15"/>
        <v>33538.07874168361</v>
      </c>
      <c r="W63" s="16" t="s">
        <v>77</v>
      </c>
      <c r="X63" s="19">
        <v>160</v>
      </c>
      <c r="Y63" s="121">
        <f t="shared" si="16"/>
        <v>33748.07874168361</v>
      </c>
    </row>
    <row r="64" spans="1:25" ht="13.5" thickBot="1">
      <c r="A64" s="11">
        <f t="shared" si="5"/>
        <v>56</v>
      </c>
      <c r="B64" s="1" t="s">
        <v>53</v>
      </c>
      <c r="C64" s="2">
        <v>2</v>
      </c>
      <c r="D64" s="2" t="s">
        <v>76</v>
      </c>
      <c r="E64" s="3">
        <v>53.92</v>
      </c>
      <c r="F64" s="4">
        <v>550</v>
      </c>
      <c r="G64" s="5">
        <v>0.98</v>
      </c>
      <c r="H64" s="5">
        <v>1.03</v>
      </c>
      <c r="I64" s="5">
        <v>1</v>
      </c>
      <c r="J64" s="5">
        <v>1</v>
      </c>
      <c r="K64" s="5">
        <v>1.5</v>
      </c>
      <c r="L64" s="5">
        <v>1</v>
      </c>
      <c r="M64" s="6">
        <f>E64*F64*G64*H64*I64*J64*K64*L64</f>
        <v>44902.149600000004</v>
      </c>
      <c r="N64" s="5">
        <f t="shared" si="19"/>
        <v>1.8677438443316274</v>
      </c>
      <c r="O64" s="3">
        <f t="shared" si="18"/>
        <v>7.461076334951553</v>
      </c>
      <c r="P64" s="4">
        <f t="shared" si="20"/>
        <v>4103.591984223354</v>
      </c>
      <c r="Q64" s="7">
        <f t="shared" si="21"/>
        <v>61.38107633495156</v>
      </c>
      <c r="R64" s="12">
        <v>510</v>
      </c>
      <c r="S64" s="12">
        <v>530</v>
      </c>
      <c r="T64" s="12">
        <f t="shared" si="14"/>
        <v>33759.591984223356</v>
      </c>
      <c r="U64" s="12">
        <v>490</v>
      </c>
      <c r="V64" s="12">
        <f t="shared" si="15"/>
        <v>30076.727404126264</v>
      </c>
      <c r="W64" s="16" t="s">
        <v>77</v>
      </c>
      <c r="X64" s="19">
        <v>100</v>
      </c>
      <c r="Y64" s="121">
        <f t="shared" si="16"/>
        <v>30226.727404126264</v>
      </c>
    </row>
    <row r="65" spans="1:25" ht="13.5" thickBot="1">
      <c r="A65" s="11">
        <f t="shared" si="5"/>
        <v>57</v>
      </c>
      <c r="B65" s="1" t="s">
        <v>54</v>
      </c>
      <c r="C65" s="2">
        <v>2</v>
      </c>
      <c r="D65" s="2" t="s">
        <v>76</v>
      </c>
      <c r="E65" s="3">
        <v>53.73</v>
      </c>
      <c r="F65" s="4">
        <v>550</v>
      </c>
      <c r="G65" s="5">
        <v>0.98</v>
      </c>
      <c r="H65" s="5">
        <v>1.03</v>
      </c>
      <c r="I65" s="5">
        <v>1</v>
      </c>
      <c r="J65" s="5">
        <v>1</v>
      </c>
      <c r="K65" s="5">
        <v>1.5</v>
      </c>
      <c r="L65" s="5">
        <v>1</v>
      </c>
      <c r="M65" s="6">
        <f t="shared" si="17"/>
        <v>44743.92615</v>
      </c>
      <c r="N65" s="5">
        <f t="shared" si="19"/>
        <v>1.8611624027436633</v>
      </c>
      <c r="O65" s="3">
        <f t="shared" si="18"/>
        <v>7.4347854502401125</v>
      </c>
      <c r="P65" s="4">
        <f t="shared" si="20"/>
        <v>4089.131997632062</v>
      </c>
      <c r="Q65" s="7">
        <f t="shared" si="21"/>
        <v>61.16478545024011</v>
      </c>
      <c r="R65" s="12">
        <v>510</v>
      </c>
      <c r="S65" s="12">
        <v>530</v>
      </c>
      <c r="T65" s="12">
        <f t="shared" si="14"/>
        <v>33640.63199763206</v>
      </c>
      <c r="U65" s="12">
        <v>490</v>
      </c>
      <c r="V65" s="12">
        <f t="shared" si="15"/>
        <v>29970.744870617655</v>
      </c>
      <c r="W65" s="16" t="s">
        <v>77</v>
      </c>
      <c r="X65" s="19">
        <v>20</v>
      </c>
      <c r="Y65" s="121">
        <f t="shared" si="16"/>
        <v>30040.744870617655</v>
      </c>
    </row>
    <row r="66" spans="1:25" ht="13.5" thickBot="1">
      <c r="A66" s="11">
        <f t="shared" si="5"/>
        <v>58</v>
      </c>
      <c r="B66" s="1" t="s">
        <v>55</v>
      </c>
      <c r="C66" s="2">
        <v>3</v>
      </c>
      <c r="D66" s="2" t="s">
        <v>76</v>
      </c>
      <c r="E66" s="3">
        <v>60.15</v>
      </c>
      <c r="F66" s="4">
        <v>550</v>
      </c>
      <c r="G66" s="5">
        <v>0.97</v>
      </c>
      <c r="H66" s="5">
        <v>1.03</v>
      </c>
      <c r="I66" s="5">
        <v>1</v>
      </c>
      <c r="J66" s="5">
        <v>1</v>
      </c>
      <c r="K66" s="5">
        <v>1.5</v>
      </c>
      <c r="L66" s="5">
        <v>1</v>
      </c>
      <c r="M66" s="6">
        <f t="shared" si="17"/>
        <v>49579.088625</v>
      </c>
      <c r="N66" s="5">
        <f aca="true" t="shared" si="22" ref="N66:N72">M66/2404085*100</f>
        <v>2.0622851781446996</v>
      </c>
      <c r="O66" s="3">
        <f t="shared" si="18"/>
        <v>8.238210601134632</v>
      </c>
      <c r="P66" s="4">
        <f aca="true" t="shared" si="23" ref="P66:P72">O66*F66</f>
        <v>4531.015830624047</v>
      </c>
      <c r="Q66" s="7">
        <f aca="true" t="shared" si="24" ref="Q66:Q71">E66+O66</f>
        <v>68.38821060113463</v>
      </c>
      <c r="R66" s="12">
        <v>495</v>
      </c>
      <c r="S66" s="12">
        <v>495</v>
      </c>
      <c r="T66" s="12">
        <f t="shared" si="14"/>
        <v>37613.51583062405</v>
      </c>
      <c r="U66" s="12">
        <v>490</v>
      </c>
      <c r="V66" s="12">
        <f t="shared" si="15"/>
        <v>33510.22319455597</v>
      </c>
      <c r="W66" s="16" t="s">
        <v>77</v>
      </c>
      <c r="X66" s="19">
        <v>285</v>
      </c>
      <c r="Y66" s="121">
        <f t="shared" si="16"/>
        <v>33845.22319455597</v>
      </c>
    </row>
    <row r="67" spans="1:25" ht="13.5" thickBot="1">
      <c r="A67" s="11">
        <f t="shared" si="5"/>
        <v>59</v>
      </c>
      <c r="B67" s="1" t="s">
        <v>56</v>
      </c>
      <c r="C67" s="2">
        <v>3</v>
      </c>
      <c r="D67" s="2" t="s">
        <v>76</v>
      </c>
      <c r="E67" s="3">
        <v>54</v>
      </c>
      <c r="F67" s="4">
        <v>550</v>
      </c>
      <c r="G67" s="5">
        <v>0.98</v>
      </c>
      <c r="H67" s="5">
        <v>1.03</v>
      </c>
      <c r="I67" s="5">
        <v>1</v>
      </c>
      <c r="J67" s="5">
        <v>1</v>
      </c>
      <c r="K67" s="5">
        <v>1.5</v>
      </c>
      <c r="L67" s="5">
        <v>1</v>
      </c>
      <c r="M67" s="6">
        <f t="shared" si="17"/>
        <v>44968.770000000004</v>
      </c>
      <c r="N67" s="5">
        <f t="shared" si="22"/>
        <v>1.8705149776318226</v>
      </c>
      <c r="O67" s="3">
        <f t="shared" si="18"/>
        <v>7.472146181145843</v>
      </c>
      <c r="P67" s="4">
        <f t="shared" si="23"/>
        <v>4109.680399630213</v>
      </c>
      <c r="Q67" s="7">
        <f t="shared" si="24"/>
        <v>61.472146181145845</v>
      </c>
      <c r="R67" s="12">
        <v>510</v>
      </c>
      <c r="S67" s="12">
        <v>550</v>
      </c>
      <c r="T67" s="12">
        <f aca="true" t="shared" si="25" ref="T67:T72">Q67*550</f>
        <v>33809.68039963021</v>
      </c>
      <c r="U67" s="12">
        <v>490</v>
      </c>
      <c r="V67" s="12">
        <f t="shared" si="15"/>
        <v>30121.351628761466</v>
      </c>
      <c r="W67" s="16" t="s">
        <v>77</v>
      </c>
      <c r="X67" s="19">
        <v>300</v>
      </c>
      <c r="Y67" s="121">
        <f t="shared" si="16"/>
        <v>30471.351628761466</v>
      </c>
    </row>
    <row r="68" spans="1:25" ht="13.5" thickBot="1">
      <c r="A68" s="11">
        <f t="shared" si="5"/>
        <v>60</v>
      </c>
      <c r="B68" s="1" t="s">
        <v>57</v>
      </c>
      <c r="C68" s="2">
        <v>3</v>
      </c>
      <c r="D68" s="2" t="s">
        <v>76</v>
      </c>
      <c r="E68" s="3">
        <v>52.68</v>
      </c>
      <c r="F68" s="4">
        <v>550</v>
      </c>
      <c r="G68" s="5">
        <v>0.98</v>
      </c>
      <c r="H68" s="5">
        <v>1.03</v>
      </c>
      <c r="I68" s="5">
        <v>1</v>
      </c>
      <c r="J68" s="5">
        <v>1</v>
      </c>
      <c r="K68" s="5">
        <v>1.5</v>
      </c>
      <c r="L68" s="5">
        <v>1</v>
      </c>
      <c r="M68" s="6">
        <f t="shared" si="17"/>
        <v>43869.5334</v>
      </c>
      <c r="N68" s="5">
        <f t="shared" si="22"/>
        <v>1.8247912781786002</v>
      </c>
      <c r="O68" s="3">
        <f t="shared" si="18"/>
        <v>7.289493718940054</v>
      </c>
      <c r="P68" s="4">
        <f t="shared" si="23"/>
        <v>4009.22154541703</v>
      </c>
      <c r="Q68" s="7">
        <f t="shared" si="24"/>
        <v>59.96949371894006</v>
      </c>
      <c r="R68" s="12">
        <v>600</v>
      </c>
      <c r="S68" s="12">
        <v>620</v>
      </c>
      <c r="T68" s="12">
        <f t="shared" si="25"/>
        <v>32983.22154541703</v>
      </c>
      <c r="U68" s="70">
        <v>490</v>
      </c>
      <c r="V68" s="12">
        <f>Q68*490</f>
        <v>29385.05192228063</v>
      </c>
      <c r="W68" s="16" t="s">
        <v>77</v>
      </c>
      <c r="X68" s="19">
        <v>120</v>
      </c>
      <c r="Y68" s="121">
        <f t="shared" si="16"/>
        <v>29555.05192228063</v>
      </c>
    </row>
    <row r="69" spans="1:25" ht="13.5" thickBot="1">
      <c r="A69" s="11">
        <f t="shared" si="5"/>
        <v>61</v>
      </c>
      <c r="B69" s="1" t="s">
        <v>58</v>
      </c>
      <c r="C69" s="2">
        <v>4</v>
      </c>
      <c r="D69" s="2" t="s">
        <v>76</v>
      </c>
      <c r="E69" s="3">
        <v>60.15</v>
      </c>
      <c r="F69" s="4">
        <v>550</v>
      </c>
      <c r="G69" s="5">
        <v>0.99</v>
      </c>
      <c r="H69" s="5">
        <v>1.03</v>
      </c>
      <c r="I69" s="5">
        <v>1</v>
      </c>
      <c r="J69" s="5">
        <v>1</v>
      </c>
      <c r="K69" s="5">
        <v>1.5</v>
      </c>
      <c r="L69" s="5">
        <v>1</v>
      </c>
      <c r="M69" s="6">
        <f t="shared" si="17"/>
        <v>50601.337875000005</v>
      </c>
      <c r="N69" s="5">
        <f t="shared" si="22"/>
        <v>2.104806522023972</v>
      </c>
      <c r="O69" s="3">
        <f t="shared" si="18"/>
        <v>8.408070613529162</v>
      </c>
      <c r="P69" s="4">
        <f t="shared" si="23"/>
        <v>4624.438837441039</v>
      </c>
      <c r="Q69" s="7">
        <f t="shared" si="24"/>
        <v>68.55807061352917</v>
      </c>
      <c r="R69" s="12">
        <v>495</v>
      </c>
      <c r="S69" s="12">
        <v>495</v>
      </c>
      <c r="T69" s="12">
        <f t="shared" si="25"/>
        <v>37706.93883744104</v>
      </c>
      <c r="U69" s="70">
        <v>490</v>
      </c>
      <c r="V69" s="12">
        <f>Q69*490</f>
        <v>33593.454600629295</v>
      </c>
      <c r="W69" s="16" t="s">
        <v>77</v>
      </c>
      <c r="X69" s="19">
        <v>200</v>
      </c>
      <c r="Y69" s="121">
        <f t="shared" si="16"/>
        <v>33843.454600629295</v>
      </c>
    </row>
    <row r="70" spans="1:25" ht="13.5" thickBot="1">
      <c r="A70" s="11">
        <f t="shared" si="5"/>
        <v>62</v>
      </c>
      <c r="B70" s="1" t="s">
        <v>59</v>
      </c>
      <c r="C70" s="2">
        <v>4</v>
      </c>
      <c r="D70" s="2" t="s">
        <v>76</v>
      </c>
      <c r="E70" s="3">
        <v>54</v>
      </c>
      <c r="F70" s="4">
        <v>550</v>
      </c>
      <c r="G70" s="5">
        <v>0.98</v>
      </c>
      <c r="H70" s="5">
        <v>1.03</v>
      </c>
      <c r="I70" s="5">
        <v>1</v>
      </c>
      <c r="J70" s="5">
        <v>1</v>
      </c>
      <c r="K70" s="5">
        <v>1.5</v>
      </c>
      <c r="L70" s="5">
        <v>1</v>
      </c>
      <c r="M70" s="6">
        <f t="shared" si="17"/>
        <v>44968.770000000004</v>
      </c>
      <c r="N70" s="5">
        <f t="shared" si="22"/>
        <v>1.8705149776318226</v>
      </c>
      <c r="O70" s="3">
        <f t="shared" si="18"/>
        <v>7.472146181145843</v>
      </c>
      <c r="P70" s="4">
        <f t="shared" si="23"/>
        <v>4109.680399630213</v>
      </c>
      <c r="Q70" s="7">
        <f t="shared" si="24"/>
        <v>61.472146181145845</v>
      </c>
      <c r="R70" s="12">
        <v>650</v>
      </c>
      <c r="S70" s="12">
        <v>660</v>
      </c>
      <c r="T70" s="12">
        <f t="shared" si="25"/>
        <v>33809.68039963021</v>
      </c>
      <c r="U70" s="70">
        <v>490</v>
      </c>
      <c r="V70" s="12">
        <f>Q70*490</f>
        <v>30121.351628761466</v>
      </c>
      <c r="W70" s="16" t="s">
        <v>77</v>
      </c>
      <c r="X70" s="19">
        <v>250</v>
      </c>
      <c r="Y70" s="121">
        <f t="shared" si="16"/>
        <v>30421.351628761466</v>
      </c>
    </row>
    <row r="71" spans="1:25" ht="13.5" thickBot="1">
      <c r="A71" s="11">
        <f t="shared" si="5"/>
        <v>63</v>
      </c>
      <c r="B71" s="1" t="s">
        <v>60</v>
      </c>
      <c r="C71" s="2">
        <v>5</v>
      </c>
      <c r="D71" s="2" t="s">
        <v>82</v>
      </c>
      <c r="E71" s="3">
        <v>46.37</v>
      </c>
      <c r="F71" s="4">
        <v>550</v>
      </c>
      <c r="G71" s="5">
        <v>0.96</v>
      </c>
      <c r="H71" s="8">
        <v>1.03</v>
      </c>
      <c r="I71" s="5">
        <v>1</v>
      </c>
      <c r="J71" s="5">
        <v>1</v>
      </c>
      <c r="K71" s="5">
        <v>1.5</v>
      </c>
      <c r="L71" s="5">
        <v>1</v>
      </c>
      <c r="M71" s="6">
        <f t="shared" si="17"/>
        <v>37826.79120000001</v>
      </c>
      <c r="N71" s="5">
        <f t="shared" si="22"/>
        <v>1.5734381771027235</v>
      </c>
      <c r="O71" s="3">
        <f t="shared" si="18"/>
        <v>6.28541348607225</v>
      </c>
      <c r="P71" s="4">
        <f t="shared" si="23"/>
        <v>3456.9774173397377</v>
      </c>
      <c r="Q71" s="7">
        <f t="shared" si="24"/>
        <v>52.65541348607225</v>
      </c>
      <c r="R71" s="12">
        <v>495</v>
      </c>
      <c r="S71" s="12">
        <v>495</v>
      </c>
      <c r="T71" s="12">
        <f t="shared" si="25"/>
        <v>28960.477417339738</v>
      </c>
      <c r="U71" s="70">
        <v>490</v>
      </c>
      <c r="V71" s="12">
        <f>Q71*490</f>
        <v>25801.152608175402</v>
      </c>
      <c r="W71" s="16" t="s">
        <v>77</v>
      </c>
      <c r="X71" s="19">
        <v>195</v>
      </c>
      <c r="Y71" s="121">
        <f t="shared" si="16"/>
        <v>26046.152608175402</v>
      </c>
    </row>
    <row r="72" spans="1:25" ht="13.5" thickBot="1">
      <c r="A72" s="11">
        <f t="shared" si="5"/>
        <v>64</v>
      </c>
      <c r="B72" s="9" t="s">
        <v>61</v>
      </c>
      <c r="C72" s="54">
        <v>5</v>
      </c>
      <c r="D72" s="54" t="s">
        <v>76</v>
      </c>
      <c r="E72" s="55">
        <v>54</v>
      </c>
      <c r="F72" s="59">
        <v>550</v>
      </c>
      <c r="G72" s="57">
        <v>0.98</v>
      </c>
      <c r="H72" s="56">
        <v>1.03</v>
      </c>
      <c r="I72" s="57">
        <v>1</v>
      </c>
      <c r="J72" s="57">
        <v>1</v>
      </c>
      <c r="K72" s="57">
        <v>1.5</v>
      </c>
      <c r="L72" s="57">
        <v>1</v>
      </c>
      <c r="M72" s="58">
        <f t="shared" si="17"/>
        <v>44968.770000000004</v>
      </c>
      <c r="N72" s="57">
        <f t="shared" si="22"/>
        <v>1.8705149776318226</v>
      </c>
      <c r="O72" s="55">
        <f t="shared" si="18"/>
        <v>7.472146181145843</v>
      </c>
      <c r="P72" s="59">
        <f t="shared" si="23"/>
        <v>4109.680399630213</v>
      </c>
      <c r="Q72" s="60">
        <f>E72+O72</f>
        <v>61.472146181145845</v>
      </c>
      <c r="R72" s="61">
        <v>700</v>
      </c>
      <c r="S72" s="61">
        <v>700</v>
      </c>
      <c r="T72" s="61">
        <f t="shared" si="25"/>
        <v>33809.68039963021</v>
      </c>
      <c r="U72" s="69">
        <v>490</v>
      </c>
      <c r="V72" s="61">
        <f>Q72*490</f>
        <v>30121.351628761466</v>
      </c>
      <c r="W72" s="68" t="s">
        <v>77</v>
      </c>
      <c r="X72" s="19">
        <v>250</v>
      </c>
      <c r="Y72" s="124">
        <f t="shared" si="16"/>
        <v>30421.351628761466</v>
      </c>
    </row>
    <row r="73" spans="1:25" ht="13.5" thickBot="1">
      <c r="A73" s="11">
        <f t="shared" si="5"/>
        <v>65</v>
      </c>
      <c r="B73" s="9" t="s">
        <v>102</v>
      </c>
      <c r="C73" s="2">
        <v>6</v>
      </c>
      <c r="D73" s="2" t="s">
        <v>82</v>
      </c>
      <c r="E73" s="3">
        <v>38.62</v>
      </c>
      <c r="F73" s="4"/>
      <c r="G73" s="5"/>
      <c r="H73" s="8"/>
      <c r="I73" s="5"/>
      <c r="J73" s="5"/>
      <c r="K73" s="5"/>
      <c r="L73" s="5"/>
      <c r="M73" s="6"/>
      <c r="N73" s="5"/>
      <c r="O73" s="3">
        <v>5.03</v>
      </c>
      <c r="P73" s="4"/>
      <c r="Q73" s="7">
        <v>43.65</v>
      </c>
      <c r="R73" s="12"/>
      <c r="S73" s="12"/>
      <c r="T73" s="12">
        <v>28500</v>
      </c>
      <c r="U73" s="12"/>
      <c r="V73" s="12"/>
      <c r="W73" s="65"/>
      <c r="X73" s="80"/>
      <c r="Y73" s="95">
        <v>24700</v>
      </c>
    </row>
    <row r="74" spans="2:25" ht="13.5" thickBot="1">
      <c r="B74" s="72"/>
      <c r="C74" s="72"/>
      <c r="D74" s="72"/>
      <c r="E74" s="73"/>
      <c r="F74" s="75"/>
      <c r="G74" s="75"/>
      <c r="H74" s="75"/>
      <c r="I74" s="76"/>
      <c r="J74" s="76"/>
      <c r="K74" s="76"/>
      <c r="L74" s="76"/>
      <c r="M74" s="77"/>
      <c r="N74" s="76"/>
      <c r="O74" s="73"/>
      <c r="P74" s="74"/>
      <c r="Q74" s="78"/>
      <c r="R74" s="79"/>
      <c r="S74" s="79"/>
      <c r="T74" s="79"/>
      <c r="U74" s="94"/>
      <c r="V74" s="92"/>
      <c r="W74" s="93"/>
      <c r="Y74" s="63"/>
    </row>
    <row r="75" spans="2:25" ht="13.5" thickBot="1">
      <c r="B75" s="14" t="s">
        <v>78</v>
      </c>
      <c r="C75" s="13"/>
      <c r="D75" s="13" t="s">
        <v>83</v>
      </c>
      <c r="E75" s="13"/>
      <c r="F75" s="81"/>
      <c r="G75" s="81"/>
      <c r="H75" s="81"/>
      <c r="I75" s="81"/>
      <c r="J75" s="81"/>
      <c r="K75" s="81"/>
      <c r="L75" s="81"/>
      <c r="M75" s="81"/>
      <c r="N75" s="81"/>
      <c r="O75" s="82"/>
      <c r="P75" s="81"/>
      <c r="Q75" s="13">
        <v>117.69</v>
      </c>
      <c r="R75" s="83">
        <v>1165</v>
      </c>
      <c r="S75" s="13"/>
      <c r="T75" s="13">
        <v>125000</v>
      </c>
      <c r="U75" s="84"/>
      <c r="V75" s="85"/>
      <c r="W75" s="81" t="s">
        <v>77</v>
      </c>
      <c r="X75" s="30"/>
      <c r="Y75" s="86">
        <v>99000</v>
      </c>
    </row>
    <row r="76" spans="2:25" ht="12.75" customHeight="1" thickBot="1">
      <c r="B76" s="1" t="s">
        <v>79</v>
      </c>
      <c r="C76" s="2"/>
      <c r="D76" s="2" t="s">
        <v>83</v>
      </c>
      <c r="E76" s="2"/>
      <c r="F76" s="8"/>
      <c r="G76" s="8"/>
      <c r="H76" s="8"/>
      <c r="I76" s="8"/>
      <c r="J76" s="8"/>
      <c r="K76" s="8"/>
      <c r="L76" s="8"/>
      <c r="M76" s="8"/>
      <c r="N76" s="8"/>
      <c r="O76" s="64"/>
      <c r="P76" s="8"/>
      <c r="Q76" s="2">
        <v>117.69</v>
      </c>
      <c r="R76" s="34">
        <v>1165</v>
      </c>
      <c r="S76" s="2"/>
      <c r="T76" s="2">
        <v>125000</v>
      </c>
      <c r="U76" s="67"/>
      <c r="V76" s="37"/>
      <c r="W76" s="36" t="s">
        <v>77</v>
      </c>
      <c r="Y76" s="86">
        <v>99000</v>
      </c>
    </row>
    <row r="77" spans="2:25" ht="13.5" thickBot="1">
      <c r="B77" s="1" t="s">
        <v>80</v>
      </c>
      <c r="C77" s="2"/>
      <c r="D77" s="2" t="s">
        <v>83</v>
      </c>
      <c r="E77" s="2"/>
      <c r="F77" s="8"/>
      <c r="G77" s="8"/>
      <c r="H77" s="8"/>
      <c r="I77" s="8"/>
      <c r="J77" s="8"/>
      <c r="K77" s="8"/>
      <c r="L77" s="8"/>
      <c r="M77" s="8"/>
      <c r="N77" s="8"/>
      <c r="O77" s="64"/>
      <c r="P77" s="8"/>
      <c r="Q77" s="2">
        <v>117.69</v>
      </c>
      <c r="R77" s="34">
        <v>1165</v>
      </c>
      <c r="S77" s="2"/>
      <c r="T77" s="2">
        <v>125000</v>
      </c>
      <c r="U77" s="66"/>
      <c r="V77" s="35"/>
      <c r="W77" s="8" t="s">
        <v>77</v>
      </c>
      <c r="Y77" s="86">
        <v>99000</v>
      </c>
    </row>
    <row r="78" spans="2:25" ht="13.5" thickBot="1">
      <c r="B78" s="1" t="s">
        <v>89</v>
      </c>
      <c r="C78" s="64"/>
      <c r="D78" s="2" t="s">
        <v>83</v>
      </c>
      <c r="E78" s="64"/>
      <c r="F78" s="65"/>
      <c r="G78" s="65"/>
      <c r="H78" s="65"/>
      <c r="I78" s="65"/>
      <c r="J78" s="65"/>
      <c r="K78" s="65"/>
      <c r="L78" s="65"/>
      <c r="M78" s="65"/>
      <c r="N78" s="65"/>
      <c r="O78" s="64"/>
      <c r="P78" s="65"/>
      <c r="Q78" s="2">
        <v>117.69</v>
      </c>
      <c r="R78" s="64"/>
      <c r="S78" s="64"/>
      <c r="T78" s="2">
        <v>125000</v>
      </c>
      <c r="Y78" s="86">
        <v>99000</v>
      </c>
    </row>
    <row r="79" spans="2:25" ht="12.75">
      <c r="B79" s="1" t="s">
        <v>90</v>
      </c>
      <c r="C79" s="64"/>
      <c r="D79" s="2" t="s">
        <v>83</v>
      </c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4"/>
      <c r="P79" s="65"/>
      <c r="Q79" s="2">
        <v>117.69</v>
      </c>
      <c r="R79" s="64"/>
      <c r="S79" s="64"/>
      <c r="T79" s="2">
        <v>125000</v>
      </c>
      <c r="Y79" s="86">
        <v>99000</v>
      </c>
    </row>
    <row r="80" spans="2:25" ht="13.5" thickBot="1">
      <c r="B80" s="9" t="s">
        <v>91</v>
      </c>
      <c r="C80" s="87"/>
      <c r="D80" s="10" t="s">
        <v>84</v>
      </c>
      <c r="E80" s="87"/>
      <c r="F80" s="88"/>
      <c r="G80" s="88"/>
      <c r="H80" s="88"/>
      <c r="I80" s="88"/>
      <c r="J80" s="88"/>
      <c r="K80" s="88"/>
      <c r="L80" s="88"/>
      <c r="M80" s="88"/>
      <c r="N80" s="88"/>
      <c r="O80" s="87"/>
      <c r="P80" s="88"/>
      <c r="Q80" s="10">
        <v>137.85</v>
      </c>
      <c r="R80" s="87"/>
      <c r="S80" s="87"/>
      <c r="T80" s="10">
        <v>147000</v>
      </c>
      <c r="U80" s="42"/>
      <c r="V80" s="42"/>
      <c r="W80" s="89"/>
      <c r="X80" s="90"/>
      <c r="Y80" s="91">
        <v>128000</v>
      </c>
    </row>
    <row r="81" ht="12.75">
      <c r="Y81" s="19"/>
    </row>
    <row r="92" spans="1:25" s="29" customFormat="1" ht="12.75">
      <c r="A92" s="11"/>
      <c r="B92" s="19"/>
      <c r="C92" s="19"/>
      <c r="D92" s="19"/>
      <c r="E92" s="19"/>
      <c r="F92" s="11"/>
      <c r="G92" s="11"/>
      <c r="H92" s="11"/>
      <c r="I92" s="11"/>
      <c r="J92" s="11"/>
      <c r="K92" s="11"/>
      <c r="L92" s="11"/>
      <c r="M92" s="11"/>
      <c r="N92" s="11"/>
      <c r="O92" s="19"/>
      <c r="P92" s="11"/>
      <c r="Q92" s="21"/>
      <c r="R92" s="19"/>
      <c r="S92" s="19"/>
      <c r="T92" s="19"/>
      <c r="U92" s="19"/>
      <c r="V92" s="19"/>
      <c r="W92" s="11"/>
      <c r="X92" s="19"/>
      <c r="Y92" s="11"/>
    </row>
  </sheetData>
  <sheetProtection/>
  <autoFilter ref="B8:AA96"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2014-07-01T08:00:17Z</cp:lastPrinted>
  <dcterms:created xsi:type="dcterms:W3CDTF">1996-10-14T23:33:28Z</dcterms:created>
  <dcterms:modified xsi:type="dcterms:W3CDTF">2014-09-10T12:51:00Z</dcterms:modified>
  <cp:category/>
  <cp:version/>
  <cp:contentType/>
  <cp:contentStatus/>
</cp:coreProperties>
</file>